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D files\Behaviour Partnerships\LA\22-23\Finance\"/>
    </mc:Choice>
  </mc:AlternateContent>
  <xr:revisionPtr revIDLastSave="0" documentId="8_{040A4E36-1911-481E-9BCA-01B77A99D920}" xr6:coauthVersionLast="47" xr6:coauthVersionMax="47" xr10:uidLastSave="{00000000-0000-0000-0000-000000000000}"/>
  <bookViews>
    <workbookView xWindow="5070" yWindow="5070" windowWidth="28800" windowHeight="15345" xr2:uid="{2765C2D7-AD5E-4E19-8218-2386377D666B}"/>
  </bookViews>
  <sheets>
    <sheet name="Summary" sheetId="1" r:id="rId1"/>
  </sheets>
  <definedNames>
    <definedName name="_xlnm.Print_Area" localSheetId="0">Summary!$A$1:$Z$35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5" i="1" l="1"/>
  <c r="S11" i="1"/>
  <c r="S10" i="1"/>
  <c r="V10" i="1"/>
  <c r="S9" i="1"/>
  <c r="V9" i="1"/>
  <c r="S8" i="1"/>
  <c r="U8" i="1" s="1"/>
  <c r="V8" i="1"/>
  <c r="R13" i="1"/>
  <c r="Q13" i="1"/>
  <c r="E13" i="1"/>
  <c r="D13" i="1"/>
  <c r="N4" i="1"/>
  <c r="O2" i="1"/>
  <c r="N10" i="1" s="1"/>
  <c r="L2" i="1"/>
  <c r="K10" i="1" s="1"/>
  <c r="G10" i="1" l="1"/>
  <c r="V11" i="1"/>
  <c r="V7" i="1"/>
  <c r="K7" i="1"/>
  <c r="K9" i="1"/>
  <c r="K11" i="1"/>
  <c r="N7" i="1"/>
  <c r="N9" i="1"/>
  <c r="U10" i="1"/>
  <c r="N11" i="1"/>
  <c r="S7" i="1"/>
  <c r="K8" i="1"/>
  <c r="U7" i="1"/>
  <c r="N8" i="1"/>
  <c r="U9" i="1"/>
  <c r="U11" i="1"/>
  <c r="G9" i="1" l="1"/>
  <c r="K13" i="1"/>
  <c r="G7" i="1"/>
  <c r="L7" i="1"/>
  <c r="N13" i="1"/>
  <c r="O8" i="1"/>
  <c r="O9" i="1"/>
  <c r="G11" i="1"/>
  <c r="L11" i="1"/>
  <c r="G8" i="1"/>
  <c r="Z10" i="1"/>
  <c r="Y10" i="1"/>
  <c r="X10" i="1"/>
  <c r="T10" i="1"/>
  <c r="X11" i="1" l="1"/>
  <c r="T11" i="1"/>
  <c r="Y11" i="1"/>
  <c r="Z11" i="1"/>
  <c r="N14" i="1"/>
  <c r="O10" i="1"/>
  <c r="T7" i="1"/>
  <c r="T13" i="1" s="1"/>
  <c r="G13" i="1"/>
  <c r="I7" i="1" s="1"/>
  <c r="Z7" i="1"/>
  <c r="Z13" i="1" s="1"/>
  <c r="Y7" i="1"/>
  <c r="X7" i="1"/>
  <c r="K14" i="1"/>
  <c r="L10" i="1"/>
  <c r="O7" i="1"/>
  <c r="Y8" i="1"/>
  <c r="X8" i="1"/>
  <c r="Z8" i="1"/>
  <c r="T8" i="1"/>
  <c r="L9" i="1"/>
  <c r="X9" i="1"/>
  <c r="T9" i="1"/>
  <c r="Y9" i="1"/>
  <c r="Z9" i="1"/>
  <c r="L8" i="1"/>
  <c r="L13" i="1" s="1"/>
  <c r="O11" i="1"/>
  <c r="G17" i="1" l="1"/>
  <c r="G19" i="1" s="1"/>
  <c r="I10" i="1"/>
  <c r="I8" i="1"/>
  <c r="I13" i="1" s="1"/>
  <c r="O13" i="1"/>
  <c r="I9" i="1"/>
  <c r="I11" i="1"/>
  <c r="X13" i="1"/>
  <c r="Y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Greet</author>
  </authors>
  <commentList>
    <comment ref="X15" authorId="0" shapeId="0" xr:uid="{EB9DA414-92BF-40F9-9B43-6E74793106C7}">
      <text>
        <r>
          <rPr>
            <sz val="9"/>
            <color indexed="81"/>
            <rFont val="Tahoma"/>
            <family val="2"/>
          </rPr>
          <t xml:space="preserve">Apr 23 to Jul 23
</t>
        </r>
      </text>
    </comment>
    <comment ref="Y15" authorId="0" shapeId="0" xr:uid="{4E20500B-11C7-4E29-8FD3-07D58A407EE9}">
      <text>
        <r>
          <rPr>
            <sz val="9"/>
            <color indexed="81"/>
            <rFont val="Tahoma"/>
            <family val="2"/>
          </rPr>
          <t xml:space="preserve">Aug 23 to Dec 23
</t>
        </r>
      </text>
    </comment>
    <comment ref="Z15" authorId="0" shapeId="0" xr:uid="{55183787-1AA8-413D-8974-B7F91BDB9EB9}">
      <text>
        <r>
          <rPr>
            <sz val="9"/>
            <color indexed="81"/>
            <rFont val="Tahoma"/>
            <family val="2"/>
          </rPr>
          <t xml:space="preserve">Jan 24 to Mar 24
</t>
        </r>
      </text>
    </comment>
  </commentList>
</comments>
</file>

<file path=xl/sharedStrings.xml><?xml version="1.0" encoding="utf-8"?>
<sst xmlns="http://schemas.openxmlformats.org/spreadsheetml/2006/main" count="47" uniqueCount="41">
  <si>
    <t>Secondary Education and Inclusion Partnerships Devolved Funding 2023/24</t>
  </si>
  <si>
    <t>2022/23</t>
  </si>
  <si>
    <t>0.5% Increase</t>
  </si>
  <si>
    <t>Variance</t>
  </si>
  <si>
    <t>Payment Schedule</t>
  </si>
  <si>
    <t>Area Panel</t>
  </si>
  <si>
    <t>NOR</t>
  </si>
  <si>
    <t>No. of FSM</t>
  </si>
  <si>
    <t>Amount of funding per pupil</t>
  </si>
  <si>
    <t>Allocation 2023/24</t>
  </si>
  <si>
    <t>Allocation %</t>
  </si>
  <si>
    <t>NOR Allocation 2023/24</t>
  </si>
  <si>
    <t>FSM NOR Allocation 2023/24</t>
  </si>
  <si>
    <t>NOR 2022/23</t>
  </si>
  <si>
    <t>2022/23 Allocations £</t>
  </si>
  <si>
    <t>Amount of funding per pupil 2022/23</t>
  </si>
  <si>
    <t>Variance from 2022/23  £</t>
  </si>
  <si>
    <t>Variance from 2022/23  £ Per Pupil</t>
  </si>
  <si>
    <t>Variance from 2022/23              % Per Pupil</t>
  </si>
  <si>
    <t>Summer Term Payment £</t>
  </si>
  <si>
    <t>Autumn Term Payment    £</t>
  </si>
  <si>
    <t>Spring Term Payment     £</t>
  </si>
  <si>
    <t>Charnwood</t>
  </si>
  <si>
    <t>Hinckley</t>
  </si>
  <si>
    <t>Melton</t>
  </si>
  <si>
    <t>North West Leics</t>
  </si>
  <si>
    <t>South Leics</t>
  </si>
  <si>
    <t>Total:</t>
  </si>
  <si>
    <t>2023/24 Funding Allocation</t>
  </si>
  <si>
    <t>Total Devolved Partnership Funding 2023/24</t>
  </si>
  <si>
    <t>NOR Allocation 2022/23</t>
  </si>
  <si>
    <t>FSM NOR Allocation 2022/23</t>
  </si>
  <si>
    <t>Notes:-</t>
  </si>
  <si>
    <t>Formula uses the FSM pupil numbers used in the 2023/24 budget allocations</t>
  </si>
  <si>
    <t>School budgets are now required to be constructed from a DfE issued dataset</t>
  </si>
  <si>
    <t>Principles for 2023/24</t>
  </si>
  <si>
    <t>Allocations will be based upon October census immediately preceding the financial year used for school and academy budgets</t>
  </si>
  <si>
    <t>(The pupil numbers used above also incorporate age range change adjustments and so represent the funded numbers in Schools 2023/24 budgets).</t>
  </si>
  <si>
    <t>The Minimum Funding Guarantee is no longer being used as it has been superseded by floors in the main school budget allocations.</t>
  </si>
  <si>
    <t>There is no ceiling in 2023-24</t>
  </si>
  <si>
    <t>Partnership budgets will be released in line with the LA's publication of school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</si>
</sst>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"/>
    <numFmt numFmtId="165" formatCode="&quot;£&quot;#,##0.00"/>
    <numFmt numFmtId="166" formatCode="_-* #,##0_-;\-* #,##0_-;_-* &quot;-&quot;??_-;_-@_-"/>
  </numFmts>
  <fonts count="10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8"/>
      <color theme="0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0" fontId="0" fillId="0" borderId="2" xfId="0" applyBorder="1"/>
    <xf numFmtId="9" fontId="0" fillId="0" borderId="1" xfId="2" applyFont="1" applyBorder="1"/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164" fontId="4" fillId="3" borderId="1" xfId="0" applyNumberFormat="1" applyFont="1" applyFill="1" applyBorder="1" applyAlignment="1">
      <alignment horizontal="center"/>
    </xf>
    <xf numFmtId="9" fontId="4" fillId="3" borderId="1" xfId="2" applyFont="1" applyFill="1" applyBorder="1" applyAlignment="1">
      <alignment horizontal="center" wrapText="1"/>
    </xf>
    <xf numFmtId="164" fontId="0" fillId="3" borderId="3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3" fillId="0" borderId="1" xfId="0" applyFont="1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/>
    <xf numFmtId="10" fontId="0" fillId="0" borderId="1" xfId="0" applyNumberFormat="1" applyBorder="1"/>
    <xf numFmtId="0" fontId="0" fillId="0" borderId="0" xfId="0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6" fontId="4" fillId="0" borderId="1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164" fontId="5" fillId="4" borderId="1" xfId="0" applyNumberFormat="1" applyFont="1" applyFill="1" applyBorder="1"/>
    <xf numFmtId="3" fontId="0" fillId="0" borderId="0" xfId="0" applyNumberFormat="1"/>
    <xf numFmtId="165" fontId="0" fillId="0" borderId="0" xfId="0" applyNumberFormat="1" applyAlignment="1">
      <alignment horizontal="center"/>
    </xf>
    <xf numFmtId="0" fontId="6" fillId="0" borderId="0" xfId="0" applyFont="1"/>
    <xf numFmtId="0" fontId="2" fillId="0" borderId="0" xfId="0" applyFont="1"/>
    <xf numFmtId="166" fontId="0" fillId="0" borderId="0" xfId="1" applyNumberFormat="1" applyFont="1"/>
    <xf numFmtId="0" fontId="4" fillId="0" borderId="0" xfId="0" applyFont="1"/>
    <xf numFmtId="3" fontId="4" fillId="0" borderId="4" xfId="0" applyNumberFormat="1" applyFont="1" applyBorder="1"/>
    <xf numFmtId="9" fontId="0" fillId="0" borderId="0" xfId="0" applyNumberForma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A346-4783-460C-9682-248CCA6D9809}">
  <sheetPr>
    <pageSetUpPr fitToPage="1"/>
  </sheetPr>
  <dimension ref="A1:AA31"/>
  <sheetViews>
    <sheetView tabSelected="1" zoomScale="110" zoomScaleNormal="110" workbookViewId="0">
      <selection sqref="A1:G1"/>
    </sheetView>
  </sheetViews>
  <sheetFormatPr defaultRowHeight="12.75" x14ac:dyDescent="0.2"/>
  <cols>
    <col min="1" max="1" width="24" customWidth="1"/>
    <col min="2" max="2" width="2.5703125" customWidth="1"/>
    <col min="3" max="3" width="9.140625" style="2" customWidth="1"/>
    <col min="4" max="4" width="9.28515625" style="37" customWidth="1"/>
    <col min="6" max="6" width="12" customWidth="1"/>
    <col min="7" max="7" width="12.85546875" style="2" bestFit="1" customWidth="1"/>
    <col min="8" max="8" width="2.42578125" style="2" customWidth="1"/>
    <col min="9" max="9" width="14" customWidth="1"/>
    <col min="10" max="10" width="2.42578125" customWidth="1"/>
    <col min="11" max="11" width="15.7109375" customWidth="1"/>
    <col min="12" max="12" width="11.5703125" bestFit="1" customWidth="1"/>
    <col min="13" max="13" width="3" customWidth="1"/>
    <col min="14" max="14" width="16.42578125" customWidth="1"/>
    <col min="15" max="15" width="11.5703125" bestFit="1" customWidth="1"/>
    <col min="16" max="16" width="1.5703125" customWidth="1"/>
    <col min="17" max="17" width="7.7109375" customWidth="1"/>
    <col min="18" max="18" width="10.28515625" customWidth="1"/>
    <col min="19" max="19" width="9.85546875" customWidth="1"/>
    <col min="21" max="21" width="11.85546875" customWidth="1"/>
    <col min="22" max="22" width="11.28515625" customWidth="1"/>
    <col min="24" max="26" width="9.85546875" bestFit="1" customWidth="1"/>
    <col min="257" max="257" width="24" customWidth="1"/>
    <col min="258" max="258" width="2.5703125" customWidth="1"/>
    <col min="260" max="260" width="9.28515625" customWidth="1"/>
    <col min="262" max="262" width="12" customWidth="1"/>
    <col min="263" max="263" width="12.85546875" bestFit="1" customWidth="1"/>
    <col min="264" max="264" width="2.42578125" customWidth="1"/>
    <col min="265" max="265" width="14" customWidth="1"/>
    <col min="266" max="266" width="2.42578125" customWidth="1"/>
    <col min="267" max="267" width="15.7109375" customWidth="1"/>
    <col min="268" max="268" width="11.5703125" bestFit="1" customWidth="1"/>
    <col min="269" max="269" width="3" customWidth="1"/>
    <col min="270" max="270" width="16.42578125" customWidth="1"/>
    <col min="271" max="271" width="11.5703125" bestFit="1" customWidth="1"/>
    <col min="272" max="272" width="1.5703125" customWidth="1"/>
    <col min="273" max="273" width="7.7109375" customWidth="1"/>
    <col min="274" max="274" width="10.28515625" customWidth="1"/>
    <col min="275" max="275" width="9.85546875" customWidth="1"/>
    <col min="277" max="277" width="11.85546875" customWidth="1"/>
    <col min="278" max="278" width="11.28515625" customWidth="1"/>
    <col min="280" max="282" width="9.85546875" bestFit="1" customWidth="1"/>
    <col min="513" max="513" width="24" customWidth="1"/>
    <col min="514" max="514" width="2.5703125" customWidth="1"/>
    <col min="516" max="516" width="9.28515625" customWidth="1"/>
    <col min="518" max="518" width="12" customWidth="1"/>
    <col min="519" max="519" width="12.85546875" bestFit="1" customWidth="1"/>
    <col min="520" max="520" width="2.42578125" customWidth="1"/>
    <col min="521" max="521" width="14" customWidth="1"/>
    <col min="522" max="522" width="2.42578125" customWidth="1"/>
    <col min="523" max="523" width="15.7109375" customWidth="1"/>
    <col min="524" max="524" width="11.5703125" bestFit="1" customWidth="1"/>
    <col min="525" max="525" width="3" customWidth="1"/>
    <col min="526" max="526" width="16.42578125" customWidth="1"/>
    <col min="527" max="527" width="11.5703125" bestFit="1" customWidth="1"/>
    <col min="528" max="528" width="1.5703125" customWidth="1"/>
    <col min="529" max="529" width="7.7109375" customWidth="1"/>
    <col min="530" max="530" width="10.28515625" customWidth="1"/>
    <col min="531" max="531" width="9.85546875" customWidth="1"/>
    <col min="533" max="533" width="11.85546875" customWidth="1"/>
    <col min="534" max="534" width="11.28515625" customWidth="1"/>
    <col min="536" max="538" width="9.85546875" bestFit="1" customWidth="1"/>
    <col min="769" max="769" width="24" customWidth="1"/>
    <col min="770" max="770" width="2.5703125" customWidth="1"/>
    <col min="772" max="772" width="9.28515625" customWidth="1"/>
    <col min="774" max="774" width="12" customWidth="1"/>
    <col min="775" max="775" width="12.85546875" bestFit="1" customWidth="1"/>
    <col min="776" max="776" width="2.42578125" customWidth="1"/>
    <col min="777" max="777" width="14" customWidth="1"/>
    <col min="778" max="778" width="2.42578125" customWidth="1"/>
    <col min="779" max="779" width="15.7109375" customWidth="1"/>
    <col min="780" max="780" width="11.5703125" bestFit="1" customWidth="1"/>
    <col min="781" max="781" width="3" customWidth="1"/>
    <col min="782" max="782" width="16.42578125" customWidth="1"/>
    <col min="783" max="783" width="11.5703125" bestFit="1" customWidth="1"/>
    <col min="784" max="784" width="1.5703125" customWidth="1"/>
    <col min="785" max="785" width="7.7109375" customWidth="1"/>
    <col min="786" max="786" width="10.28515625" customWidth="1"/>
    <col min="787" max="787" width="9.85546875" customWidth="1"/>
    <col min="789" max="789" width="11.85546875" customWidth="1"/>
    <col min="790" max="790" width="11.28515625" customWidth="1"/>
    <col min="792" max="794" width="9.85546875" bestFit="1" customWidth="1"/>
    <col min="1025" max="1025" width="24" customWidth="1"/>
    <col min="1026" max="1026" width="2.5703125" customWidth="1"/>
    <col min="1028" max="1028" width="9.28515625" customWidth="1"/>
    <col min="1030" max="1030" width="12" customWidth="1"/>
    <col min="1031" max="1031" width="12.85546875" bestFit="1" customWidth="1"/>
    <col min="1032" max="1032" width="2.42578125" customWidth="1"/>
    <col min="1033" max="1033" width="14" customWidth="1"/>
    <col min="1034" max="1034" width="2.42578125" customWidth="1"/>
    <col min="1035" max="1035" width="15.7109375" customWidth="1"/>
    <col min="1036" max="1036" width="11.5703125" bestFit="1" customWidth="1"/>
    <col min="1037" max="1037" width="3" customWidth="1"/>
    <col min="1038" max="1038" width="16.42578125" customWidth="1"/>
    <col min="1039" max="1039" width="11.5703125" bestFit="1" customWidth="1"/>
    <col min="1040" max="1040" width="1.5703125" customWidth="1"/>
    <col min="1041" max="1041" width="7.7109375" customWidth="1"/>
    <col min="1042" max="1042" width="10.28515625" customWidth="1"/>
    <col min="1043" max="1043" width="9.85546875" customWidth="1"/>
    <col min="1045" max="1045" width="11.85546875" customWidth="1"/>
    <col min="1046" max="1046" width="11.28515625" customWidth="1"/>
    <col min="1048" max="1050" width="9.85546875" bestFit="1" customWidth="1"/>
    <col min="1281" max="1281" width="24" customWidth="1"/>
    <col min="1282" max="1282" width="2.5703125" customWidth="1"/>
    <col min="1284" max="1284" width="9.28515625" customWidth="1"/>
    <col min="1286" max="1286" width="12" customWidth="1"/>
    <col min="1287" max="1287" width="12.85546875" bestFit="1" customWidth="1"/>
    <col min="1288" max="1288" width="2.42578125" customWidth="1"/>
    <col min="1289" max="1289" width="14" customWidth="1"/>
    <col min="1290" max="1290" width="2.42578125" customWidth="1"/>
    <col min="1291" max="1291" width="15.7109375" customWidth="1"/>
    <col min="1292" max="1292" width="11.5703125" bestFit="1" customWidth="1"/>
    <col min="1293" max="1293" width="3" customWidth="1"/>
    <col min="1294" max="1294" width="16.42578125" customWidth="1"/>
    <col min="1295" max="1295" width="11.5703125" bestFit="1" customWidth="1"/>
    <col min="1296" max="1296" width="1.5703125" customWidth="1"/>
    <col min="1297" max="1297" width="7.7109375" customWidth="1"/>
    <col min="1298" max="1298" width="10.28515625" customWidth="1"/>
    <col min="1299" max="1299" width="9.85546875" customWidth="1"/>
    <col min="1301" max="1301" width="11.85546875" customWidth="1"/>
    <col min="1302" max="1302" width="11.28515625" customWidth="1"/>
    <col min="1304" max="1306" width="9.85546875" bestFit="1" customWidth="1"/>
    <col min="1537" max="1537" width="24" customWidth="1"/>
    <col min="1538" max="1538" width="2.5703125" customWidth="1"/>
    <col min="1540" max="1540" width="9.28515625" customWidth="1"/>
    <col min="1542" max="1542" width="12" customWidth="1"/>
    <col min="1543" max="1543" width="12.85546875" bestFit="1" customWidth="1"/>
    <col min="1544" max="1544" width="2.42578125" customWidth="1"/>
    <col min="1545" max="1545" width="14" customWidth="1"/>
    <col min="1546" max="1546" width="2.42578125" customWidth="1"/>
    <col min="1547" max="1547" width="15.7109375" customWidth="1"/>
    <col min="1548" max="1548" width="11.5703125" bestFit="1" customWidth="1"/>
    <col min="1549" max="1549" width="3" customWidth="1"/>
    <col min="1550" max="1550" width="16.42578125" customWidth="1"/>
    <col min="1551" max="1551" width="11.5703125" bestFit="1" customWidth="1"/>
    <col min="1552" max="1552" width="1.5703125" customWidth="1"/>
    <col min="1553" max="1553" width="7.7109375" customWidth="1"/>
    <col min="1554" max="1554" width="10.28515625" customWidth="1"/>
    <col min="1555" max="1555" width="9.85546875" customWidth="1"/>
    <col min="1557" max="1557" width="11.85546875" customWidth="1"/>
    <col min="1558" max="1558" width="11.28515625" customWidth="1"/>
    <col min="1560" max="1562" width="9.85546875" bestFit="1" customWidth="1"/>
    <col min="1793" max="1793" width="24" customWidth="1"/>
    <col min="1794" max="1794" width="2.5703125" customWidth="1"/>
    <col min="1796" max="1796" width="9.28515625" customWidth="1"/>
    <col min="1798" max="1798" width="12" customWidth="1"/>
    <col min="1799" max="1799" width="12.85546875" bestFit="1" customWidth="1"/>
    <col min="1800" max="1800" width="2.42578125" customWidth="1"/>
    <col min="1801" max="1801" width="14" customWidth="1"/>
    <col min="1802" max="1802" width="2.42578125" customWidth="1"/>
    <col min="1803" max="1803" width="15.7109375" customWidth="1"/>
    <col min="1804" max="1804" width="11.5703125" bestFit="1" customWidth="1"/>
    <col min="1805" max="1805" width="3" customWidth="1"/>
    <col min="1806" max="1806" width="16.42578125" customWidth="1"/>
    <col min="1807" max="1807" width="11.5703125" bestFit="1" customWidth="1"/>
    <col min="1808" max="1808" width="1.5703125" customWidth="1"/>
    <col min="1809" max="1809" width="7.7109375" customWidth="1"/>
    <col min="1810" max="1810" width="10.28515625" customWidth="1"/>
    <col min="1811" max="1811" width="9.85546875" customWidth="1"/>
    <col min="1813" max="1813" width="11.85546875" customWidth="1"/>
    <col min="1814" max="1814" width="11.28515625" customWidth="1"/>
    <col min="1816" max="1818" width="9.85546875" bestFit="1" customWidth="1"/>
    <col min="2049" max="2049" width="24" customWidth="1"/>
    <col min="2050" max="2050" width="2.5703125" customWidth="1"/>
    <col min="2052" max="2052" width="9.28515625" customWidth="1"/>
    <col min="2054" max="2054" width="12" customWidth="1"/>
    <col min="2055" max="2055" width="12.85546875" bestFit="1" customWidth="1"/>
    <col min="2056" max="2056" width="2.42578125" customWidth="1"/>
    <col min="2057" max="2057" width="14" customWidth="1"/>
    <col min="2058" max="2058" width="2.42578125" customWidth="1"/>
    <col min="2059" max="2059" width="15.7109375" customWidth="1"/>
    <col min="2060" max="2060" width="11.5703125" bestFit="1" customWidth="1"/>
    <col min="2061" max="2061" width="3" customWidth="1"/>
    <col min="2062" max="2062" width="16.42578125" customWidth="1"/>
    <col min="2063" max="2063" width="11.5703125" bestFit="1" customWidth="1"/>
    <col min="2064" max="2064" width="1.5703125" customWidth="1"/>
    <col min="2065" max="2065" width="7.7109375" customWidth="1"/>
    <col min="2066" max="2066" width="10.28515625" customWidth="1"/>
    <col min="2067" max="2067" width="9.85546875" customWidth="1"/>
    <col min="2069" max="2069" width="11.85546875" customWidth="1"/>
    <col min="2070" max="2070" width="11.28515625" customWidth="1"/>
    <col min="2072" max="2074" width="9.85546875" bestFit="1" customWidth="1"/>
    <col min="2305" max="2305" width="24" customWidth="1"/>
    <col min="2306" max="2306" width="2.5703125" customWidth="1"/>
    <col min="2308" max="2308" width="9.28515625" customWidth="1"/>
    <col min="2310" max="2310" width="12" customWidth="1"/>
    <col min="2311" max="2311" width="12.85546875" bestFit="1" customWidth="1"/>
    <col min="2312" max="2312" width="2.42578125" customWidth="1"/>
    <col min="2313" max="2313" width="14" customWidth="1"/>
    <col min="2314" max="2314" width="2.42578125" customWidth="1"/>
    <col min="2315" max="2315" width="15.7109375" customWidth="1"/>
    <col min="2316" max="2316" width="11.5703125" bestFit="1" customWidth="1"/>
    <col min="2317" max="2317" width="3" customWidth="1"/>
    <col min="2318" max="2318" width="16.42578125" customWidth="1"/>
    <col min="2319" max="2319" width="11.5703125" bestFit="1" customWidth="1"/>
    <col min="2320" max="2320" width="1.5703125" customWidth="1"/>
    <col min="2321" max="2321" width="7.7109375" customWidth="1"/>
    <col min="2322" max="2322" width="10.28515625" customWidth="1"/>
    <col min="2323" max="2323" width="9.85546875" customWidth="1"/>
    <col min="2325" max="2325" width="11.85546875" customWidth="1"/>
    <col min="2326" max="2326" width="11.28515625" customWidth="1"/>
    <col min="2328" max="2330" width="9.85546875" bestFit="1" customWidth="1"/>
    <col min="2561" max="2561" width="24" customWidth="1"/>
    <col min="2562" max="2562" width="2.5703125" customWidth="1"/>
    <col min="2564" max="2564" width="9.28515625" customWidth="1"/>
    <col min="2566" max="2566" width="12" customWidth="1"/>
    <col min="2567" max="2567" width="12.85546875" bestFit="1" customWidth="1"/>
    <col min="2568" max="2568" width="2.42578125" customWidth="1"/>
    <col min="2569" max="2569" width="14" customWidth="1"/>
    <col min="2570" max="2570" width="2.42578125" customWidth="1"/>
    <col min="2571" max="2571" width="15.7109375" customWidth="1"/>
    <col min="2572" max="2572" width="11.5703125" bestFit="1" customWidth="1"/>
    <col min="2573" max="2573" width="3" customWidth="1"/>
    <col min="2574" max="2574" width="16.42578125" customWidth="1"/>
    <col min="2575" max="2575" width="11.5703125" bestFit="1" customWidth="1"/>
    <col min="2576" max="2576" width="1.5703125" customWidth="1"/>
    <col min="2577" max="2577" width="7.7109375" customWidth="1"/>
    <col min="2578" max="2578" width="10.28515625" customWidth="1"/>
    <col min="2579" max="2579" width="9.85546875" customWidth="1"/>
    <col min="2581" max="2581" width="11.85546875" customWidth="1"/>
    <col min="2582" max="2582" width="11.28515625" customWidth="1"/>
    <col min="2584" max="2586" width="9.85546875" bestFit="1" customWidth="1"/>
    <col min="2817" max="2817" width="24" customWidth="1"/>
    <col min="2818" max="2818" width="2.5703125" customWidth="1"/>
    <col min="2820" max="2820" width="9.28515625" customWidth="1"/>
    <col min="2822" max="2822" width="12" customWidth="1"/>
    <col min="2823" max="2823" width="12.85546875" bestFit="1" customWidth="1"/>
    <col min="2824" max="2824" width="2.42578125" customWidth="1"/>
    <col min="2825" max="2825" width="14" customWidth="1"/>
    <col min="2826" max="2826" width="2.42578125" customWidth="1"/>
    <col min="2827" max="2827" width="15.7109375" customWidth="1"/>
    <col min="2828" max="2828" width="11.5703125" bestFit="1" customWidth="1"/>
    <col min="2829" max="2829" width="3" customWidth="1"/>
    <col min="2830" max="2830" width="16.42578125" customWidth="1"/>
    <col min="2831" max="2831" width="11.5703125" bestFit="1" customWidth="1"/>
    <col min="2832" max="2832" width="1.5703125" customWidth="1"/>
    <col min="2833" max="2833" width="7.7109375" customWidth="1"/>
    <col min="2834" max="2834" width="10.28515625" customWidth="1"/>
    <col min="2835" max="2835" width="9.85546875" customWidth="1"/>
    <col min="2837" max="2837" width="11.85546875" customWidth="1"/>
    <col min="2838" max="2838" width="11.28515625" customWidth="1"/>
    <col min="2840" max="2842" width="9.85546875" bestFit="1" customWidth="1"/>
    <col min="3073" max="3073" width="24" customWidth="1"/>
    <col min="3074" max="3074" width="2.5703125" customWidth="1"/>
    <col min="3076" max="3076" width="9.28515625" customWidth="1"/>
    <col min="3078" max="3078" width="12" customWidth="1"/>
    <col min="3079" max="3079" width="12.85546875" bestFit="1" customWidth="1"/>
    <col min="3080" max="3080" width="2.42578125" customWidth="1"/>
    <col min="3081" max="3081" width="14" customWidth="1"/>
    <col min="3082" max="3082" width="2.42578125" customWidth="1"/>
    <col min="3083" max="3083" width="15.7109375" customWidth="1"/>
    <col min="3084" max="3084" width="11.5703125" bestFit="1" customWidth="1"/>
    <col min="3085" max="3085" width="3" customWidth="1"/>
    <col min="3086" max="3086" width="16.42578125" customWidth="1"/>
    <col min="3087" max="3087" width="11.5703125" bestFit="1" customWidth="1"/>
    <col min="3088" max="3088" width="1.5703125" customWidth="1"/>
    <col min="3089" max="3089" width="7.7109375" customWidth="1"/>
    <col min="3090" max="3090" width="10.28515625" customWidth="1"/>
    <col min="3091" max="3091" width="9.85546875" customWidth="1"/>
    <col min="3093" max="3093" width="11.85546875" customWidth="1"/>
    <col min="3094" max="3094" width="11.28515625" customWidth="1"/>
    <col min="3096" max="3098" width="9.85546875" bestFit="1" customWidth="1"/>
    <col min="3329" max="3329" width="24" customWidth="1"/>
    <col min="3330" max="3330" width="2.5703125" customWidth="1"/>
    <col min="3332" max="3332" width="9.28515625" customWidth="1"/>
    <col min="3334" max="3334" width="12" customWidth="1"/>
    <col min="3335" max="3335" width="12.85546875" bestFit="1" customWidth="1"/>
    <col min="3336" max="3336" width="2.42578125" customWidth="1"/>
    <col min="3337" max="3337" width="14" customWidth="1"/>
    <col min="3338" max="3338" width="2.42578125" customWidth="1"/>
    <col min="3339" max="3339" width="15.7109375" customWidth="1"/>
    <col min="3340" max="3340" width="11.5703125" bestFit="1" customWidth="1"/>
    <col min="3341" max="3341" width="3" customWidth="1"/>
    <col min="3342" max="3342" width="16.42578125" customWidth="1"/>
    <col min="3343" max="3343" width="11.5703125" bestFit="1" customWidth="1"/>
    <col min="3344" max="3344" width="1.5703125" customWidth="1"/>
    <col min="3345" max="3345" width="7.7109375" customWidth="1"/>
    <col min="3346" max="3346" width="10.28515625" customWidth="1"/>
    <col min="3347" max="3347" width="9.85546875" customWidth="1"/>
    <col min="3349" max="3349" width="11.85546875" customWidth="1"/>
    <col min="3350" max="3350" width="11.28515625" customWidth="1"/>
    <col min="3352" max="3354" width="9.85546875" bestFit="1" customWidth="1"/>
    <col min="3585" max="3585" width="24" customWidth="1"/>
    <col min="3586" max="3586" width="2.5703125" customWidth="1"/>
    <col min="3588" max="3588" width="9.28515625" customWidth="1"/>
    <col min="3590" max="3590" width="12" customWidth="1"/>
    <col min="3591" max="3591" width="12.85546875" bestFit="1" customWidth="1"/>
    <col min="3592" max="3592" width="2.42578125" customWidth="1"/>
    <col min="3593" max="3593" width="14" customWidth="1"/>
    <col min="3594" max="3594" width="2.42578125" customWidth="1"/>
    <col min="3595" max="3595" width="15.7109375" customWidth="1"/>
    <col min="3596" max="3596" width="11.5703125" bestFit="1" customWidth="1"/>
    <col min="3597" max="3597" width="3" customWidth="1"/>
    <col min="3598" max="3598" width="16.42578125" customWidth="1"/>
    <col min="3599" max="3599" width="11.5703125" bestFit="1" customWidth="1"/>
    <col min="3600" max="3600" width="1.5703125" customWidth="1"/>
    <col min="3601" max="3601" width="7.7109375" customWidth="1"/>
    <col min="3602" max="3602" width="10.28515625" customWidth="1"/>
    <col min="3603" max="3603" width="9.85546875" customWidth="1"/>
    <col min="3605" max="3605" width="11.85546875" customWidth="1"/>
    <col min="3606" max="3606" width="11.28515625" customWidth="1"/>
    <col min="3608" max="3610" width="9.85546875" bestFit="1" customWidth="1"/>
    <col min="3841" max="3841" width="24" customWidth="1"/>
    <col min="3842" max="3842" width="2.5703125" customWidth="1"/>
    <col min="3844" max="3844" width="9.28515625" customWidth="1"/>
    <col min="3846" max="3846" width="12" customWidth="1"/>
    <col min="3847" max="3847" width="12.85546875" bestFit="1" customWidth="1"/>
    <col min="3848" max="3848" width="2.42578125" customWidth="1"/>
    <col min="3849" max="3849" width="14" customWidth="1"/>
    <col min="3850" max="3850" width="2.42578125" customWidth="1"/>
    <col min="3851" max="3851" width="15.7109375" customWidth="1"/>
    <col min="3852" max="3852" width="11.5703125" bestFit="1" customWidth="1"/>
    <col min="3853" max="3853" width="3" customWidth="1"/>
    <col min="3854" max="3854" width="16.42578125" customWidth="1"/>
    <col min="3855" max="3855" width="11.5703125" bestFit="1" customWidth="1"/>
    <col min="3856" max="3856" width="1.5703125" customWidth="1"/>
    <col min="3857" max="3857" width="7.7109375" customWidth="1"/>
    <col min="3858" max="3858" width="10.28515625" customWidth="1"/>
    <col min="3859" max="3859" width="9.85546875" customWidth="1"/>
    <col min="3861" max="3861" width="11.85546875" customWidth="1"/>
    <col min="3862" max="3862" width="11.28515625" customWidth="1"/>
    <col min="3864" max="3866" width="9.85546875" bestFit="1" customWidth="1"/>
    <col min="4097" max="4097" width="24" customWidth="1"/>
    <col min="4098" max="4098" width="2.5703125" customWidth="1"/>
    <col min="4100" max="4100" width="9.28515625" customWidth="1"/>
    <col min="4102" max="4102" width="12" customWidth="1"/>
    <col min="4103" max="4103" width="12.85546875" bestFit="1" customWidth="1"/>
    <col min="4104" max="4104" width="2.42578125" customWidth="1"/>
    <col min="4105" max="4105" width="14" customWidth="1"/>
    <col min="4106" max="4106" width="2.42578125" customWidth="1"/>
    <col min="4107" max="4107" width="15.7109375" customWidth="1"/>
    <col min="4108" max="4108" width="11.5703125" bestFit="1" customWidth="1"/>
    <col min="4109" max="4109" width="3" customWidth="1"/>
    <col min="4110" max="4110" width="16.42578125" customWidth="1"/>
    <col min="4111" max="4111" width="11.5703125" bestFit="1" customWidth="1"/>
    <col min="4112" max="4112" width="1.5703125" customWidth="1"/>
    <col min="4113" max="4113" width="7.7109375" customWidth="1"/>
    <col min="4114" max="4114" width="10.28515625" customWidth="1"/>
    <col min="4115" max="4115" width="9.85546875" customWidth="1"/>
    <col min="4117" max="4117" width="11.85546875" customWidth="1"/>
    <col min="4118" max="4118" width="11.28515625" customWidth="1"/>
    <col min="4120" max="4122" width="9.85546875" bestFit="1" customWidth="1"/>
    <col min="4353" max="4353" width="24" customWidth="1"/>
    <col min="4354" max="4354" width="2.5703125" customWidth="1"/>
    <col min="4356" max="4356" width="9.28515625" customWidth="1"/>
    <col min="4358" max="4358" width="12" customWidth="1"/>
    <col min="4359" max="4359" width="12.85546875" bestFit="1" customWidth="1"/>
    <col min="4360" max="4360" width="2.42578125" customWidth="1"/>
    <col min="4361" max="4361" width="14" customWidth="1"/>
    <col min="4362" max="4362" width="2.42578125" customWidth="1"/>
    <col min="4363" max="4363" width="15.7109375" customWidth="1"/>
    <col min="4364" max="4364" width="11.5703125" bestFit="1" customWidth="1"/>
    <col min="4365" max="4365" width="3" customWidth="1"/>
    <col min="4366" max="4366" width="16.42578125" customWidth="1"/>
    <col min="4367" max="4367" width="11.5703125" bestFit="1" customWidth="1"/>
    <col min="4368" max="4368" width="1.5703125" customWidth="1"/>
    <col min="4369" max="4369" width="7.7109375" customWidth="1"/>
    <col min="4370" max="4370" width="10.28515625" customWidth="1"/>
    <col min="4371" max="4371" width="9.85546875" customWidth="1"/>
    <col min="4373" max="4373" width="11.85546875" customWidth="1"/>
    <col min="4374" max="4374" width="11.28515625" customWidth="1"/>
    <col min="4376" max="4378" width="9.85546875" bestFit="1" customWidth="1"/>
    <col min="4609" max="4609" width="24" customWidth="1"/>
    <col min="4610" max="4610" width="2.5703125" customWidth="1"/>
    <col min="4612" max="4612" width="9.28515625" customWidth="1"/>
    <col min="4614" max="4614" width="12" customWidth="1"/>
    <col min="4615" max="4615" width="12.85546875" bestFit="1" customWidth="1"/>
    <col min="4616" max="4616" width="2.42578125" customWidth="1"/>
    <col min="4617" max="4617" width="14" customWidth="1"/>
    <col min="4618" max="4618" width="2.42578125" customWidth="1"/>
    <col min="4619" max="4619" width="15.7109375" customWidth="1"/>
    <col min="4620" max="4620" width="11.5703125" bestFit="1" customWidth="1"/>
    <col min="4621" max="4621" width="3" customWidth="1"/>
    <col min="4622" max="4622" width="16.42578125" customWidth="1"/>
    <col min="4623" max="4623" width="11.5703125" bestFit="1" customWidth="1"/>
    <col min="4624" max="4624" width="1.5703125" customWidth="1"/>
    <col min="4625" max="4625" width="7.7109375" customWidth="1"/>
    <col min="4626" max="4626" width="10.28515625" customWidth="1"/>
    <col min="4627" max="4627" width="9.85546875" customWidth="1"/>
    <col min="4629" max="4629" width="11.85546875" customWidth="1"/>
    <col min="4630" max="4630" width="11.28515625" customWidth="1"/>
    <col min="4632" max="4634" width="9.85546875" bestFit="1" customWidth="1"/>
    <col min="4865" max="4865" width="24" customWidth="1"/>
    <col min="4866" max="4866" width="2.5703125" customWidth="1"/>
    <col min="4868" max="4868" width="9.28515625" customWidth="1"/>
    <col min="4870" max="4870" width="12" customWidth="1"/>
    <col min="4871" max="4871" width="12.85546875" bestFit="1" customWidth="1"/>
    <col min="4872" max="4872" width="2.42578125" customWidth="1"/>
    <col min="4873" max="4873" width="14" customWidth="1"/>
    <col min="4874" max="4874" width="2.42578125" customWidth="1"/>
    <col min="4875" max="4875" width="15.7109375" customWidth="1"/>
    <col min="4876" max="4876" width="11.5703125" bestFit="1" customWidth="1"/>
    <col min="4877" max="4877" width="3" customWidth="1"/>
    <col min="4878" max="4878" width="16.42578125" customWidth="1"/>
    <col min="4879" max="4879" width="11.5703125" bestFit="1" customWidth="1"/>
    <col min="4880" max="4880" width="1.5703125" customWidth="1"/>
    <col min="4881" max="4881" width="7.7109375" customWidth="1"/>
    <col min="4882" max="4882" width="10.28515625" customWidth="1"/>
    <col min="4883" max="4883" width="9.85546875" customWidth="1"/>
    <col min="4885" max="4885" width="11.85546875" customWidth="1"/>
    <col min="4886" max="4886" width="11.28515625" customWidth="1"/>
    <col min="4888" max="4890" width="9.85546875" bestFit="1" customWidth="1"/>
    <col min="5121" max="5121" width="24" customWidth="1"/>
    <col min="5122" max="5122" width="2.5703125" customWidth="1"/>
    <col min="5124" max="5124" width="9.28515625" customWidth="1"/>
    <col min="5126" max="5126" width="12" customWidth="1"/>
    <col min="5127" max="5127" width="12.85546875" bestFit="1" customWidth="1"/>
    <col min="5128" max="5128" width="2.42578125" customWidth="1"/>
    <col min="5129" max="5129" width="14" customWidth="1"/>
    <col min="5130" max="5130" width="2.42578125" customWidth="1"/>
    <col min="5131" max="5131" width="15.7109375" customWidth="1"/>
    <col min="5132" max="5132" width="11.5703125" bestFit="1" customWidth="1"/>
    <col min="5133" max="5133" width="3" customWidth="1"/>
    <col min="5134" max="5134" width="16.42578125" customWidth="1"/>
    <col min="5135" max="5135" width="11.5703125" bestFit="1" customWidth="1"/>
    <col min="5136" max="5136" width="1.5703125" customWidth="1"/>
    <col min="5137" max="5137" width="7.7109375" customWidth="1"/>
    <col min="5138" max="5138" width="10.28515625" customWidth="1"/>
    <col min="5139" max="5139" width="9.85546875" customWidth="1"/>
    <col min="5141" max="5141" width="11.85546875" customWidth="1"/>
    <col min="5142" max="5142" width="11.28515625" customWidth="1"/>
    <col min="5144" max="5146" width="9.85546875" bestFit="1" customWidth="1"/>
    <col min="5377" max="5377" width="24" customWidth="1"/>
    <col min="5378" max="5378" width="2.5703125" customWidth="1"/>
    <col min="5380" max="5380" width="9.28515625" customWidth="1"/>
    <col min="5382" max="5382" width="12" customWidth="1"/>
    <col min="5383" max="5383" width="12.85546875" bestFit="1" customWidth="1"/>
    <col min="5384" max="5384" width="2.42578125" customWidth="1"/>
    <col min="5385" max="5385" width="14" customWidth="1"/>
    <col min="5386" max="5386" width="2.42578125" customWidth="1"/>
    <col min="5387" max="5387" width="15.7109375" customWidth="1"/>
    <col min="5388" max="5388" width="11.5703125" bestFit="1" customWidth="1"/>
    <col min="5389" max="5389" width="3" customWidth="1"/>
    <col min="5390" max="5390" width="16.42578125" customWidth="1"/>
    <col min="5391" max="5391" width="11.5703125" bestFit="1" customWidth="1"/>
    <col min="5392" max="5392" width="1.5703125" customWidth="1"/>
    <col min="5393" max="5393" width="7.7109375" customWidth="1"/>
    <col min="5394" max="5394" width="10.28515625" customWidth="1"/>
    <col min="5395" max="5395" width="9.85546875" customWidth="1"/>
    <col min="5397" max="5397" width="11.85546875" customWidth="1"/>
    <col min="5398" max="5398" width="11.28515625" customWidth="1"/>
    <col min="5400" max="5402" width="9.85546875" bestFit="1" customWidth="1"/>
    <col min="5633" max="5633" width="24" customWidth="1"/>
    <col min="5634" max="5634" width="2.5703125" customWidth="1"/>
    <col min="5636" max="5636" width="9.28515625" customWidth="1"/>
    <col min="5638" max="5638" width="12" customWidth="1"/>
    <col min="5639" max="5639" width="12.85546875" bestFit="1" customWidth="1"/>
    <col min="5640" max="5640" width="2.42578125" customWidth="1"/>
    <col min="5641" max="5641" width="14" customWidth="1"/>
    <col min="5642" max="5642" width="2.42578125" customWidth="1"/>
    <col min="5643" max="5643" width="15.7109375" customWidth="1"/>
    <col min="5644" max="5644" width="11.5703125" bestFit="1" customWidth="1"/>
    <col min="5645" max="5645" width="3" customWidth="1"/>
    <col min="5646" max="5646" width="16.42578125" customWidth="1"/>
    <col min="5647" max="5647" width="11.5703125" bestFit="1" customWidth="1"/>
    <col min="5648" max="5648" width="1.5703125" customWidth="1"/>
    <col min="5649" max="5649" width="7.7109375" customWidth="1"/>
    <col min="5650" max="5650" width="10.28515625" customWidth="1"/>
    <col min="5651" max="5651" width="9.85546875" customWidth="1"/>
    <col min="5653" max="5653" width="11.85546875" customWidth="1"/>
    <col min="5654" max="5654" width="11.28515625" customWidth="1"/>
    <col min="5656" max="5658" width="9.85546875" bestFit="1" customWidth="1"/>
    <col min="5889" max="5889" width="24" customWidth="1"/>
    <col min="5890" max="5890" width="2.5703125" customWidth="1"/>
    <col min="5892" max="5892" width="9.28515625" customWidth="1"/>
    <col min="5894" max="5894" width="12" customWidth="1"/>
    <col min="5895" max="5895" width="12.85546875" bestFit="1" customWidth="1"/>
    <col min="5896" max="5896" width="2.42578125" customWidth="1"/>
    <col min="5897" max="5897" width="14" customWidth="1"/>
    <col min="5898" max="5898" width="2.42578125" customWidth="1"/>
    <col min="5899" max="5899" width="15.7109375" customWidth="1"/>
    <col min="5900" max="5900" width="11.5703125" bestFit="1" customWidth="1"/>
    <col min="5901" max="5901" width="3" customWidth="1"/>
    <col min="5902" max="5902" width="16.42578125" customWidth="1"/>
    <col min="5903" max="5903" width="11.5703125" bestFit="1" customWidth="1"/>
    <col min="5904" max="5904" width="1.5703125" customWidth="1"/>
    <col min="5905" max="5905" width="7.7109375" customWidth="1"/>
    <col min="5906" max="5906" width="10.28515625" customWidth="1"/>
    <col min="5907" max="5907" width="9.85546875" customWidth="1"/>
    <col min="5909" max="5909" width="11.85546875" customWidth="1"/>
    <col min="5910" max="5910" width="11.28515625" customWidth="1"/>
    <col min="5912" max="5914" width="9.85546875" bestFit="1" customWidth="1"/>
    <col min="6145" max="6145" width="24" customWidth="1"/>
    <col min="6146" max="6146" width="2.5703125" customWidth="1"/>
    <col min="6148" max="6148" width="9.28515625" customWidth="1"/>
    <col min="6150" max="6150" width="12" customWidth="1"/>
    <col min="6151" max="6151" width="12.85546875" bestFit="1" customWidth="1"/>
    <col min="6152" max="6152" width="2.42578125" customWidth="1"/>
    <col min="6153" max="6153" width="14" customWidth="1"/>
    <col min="6154" max="6154" width="2.42578125" customWidth="1"/>
    <col min="6155" max="6155" width="15.7109375" customWidth="1"/>
    <col min="6156" max="6156" width="11.5703125" bestFit="1" customWidth="1"/>
    <col min="6157" max="6157" width="3" customWidth="1"/>
    <col min="6158" max="6158" width="16.42578125" customWidth="1"/>
    <col min="6159" max="6159" width="11.5703125" bestFit="1" customWidth="1"/>
    <col min="6160" max="6160" width="1.5703125" customWidth="1"/>
    <col min="6161" max="6161" width="7.7109375" customWidth="1"/>
    <col min="6162" max="6162" width="10.28515625" customWidth="1"/>
    <col min="6163" max="6163" width="9.85546875" customWidth="1"/>
    <col min="6165" max="6165" width="11.85546875" customWidth="1"/>
    <col min="6166" max="6166" width="11.28515625" customWidth="1"/>
    <col min="6168" max="6170" width="9.85546875" bestFit="1" customWidth="1"/>
    <col min="6401" max="6401" width="24" customWidth="1"/>
    <col min="6402" max="6402" width="2.5703125" customWidth="1"/>
    <col min="6404" max="6404" width="9.28515625" customWidth="1"/>
    <col min="6406" max="6406" width="12" customWidth="1"/>
    <col min="6407" max="6407" width="12.85546875" bestFit="1" customWidth="1"/>
    <col min="6408" max="6408" width="2.42578125" customWidth="1"/>
    <col min="6409" max="6409" width="14" customWidth="1"/>
    <col min="6410" max="6410" width="2.42578125" customWidth="1"/>
    <col min="6411" max="6411" width="15.7109375" customWidth="1"/>
    <col min="6412" max="6412" width="11.5703125" bestFit="1" customWidth="1"/>
    <col min="6413" max="6413" width="3" customWidth="1"/>
    <col min="6414" max="6414" width="16.42578125" customWidth="1"/>
    <col min="6415" max="6415" width="11.5703125" bestFit="1" customWidth="1"/>
    <col min="6416" max="6416" width="1.5703125" customWidth="1"/>
    <col min="6417" max="6417" width="7.7109375" customWidth="1"/>
    <col min="6418" max="6418" width="10.28515625" customWidth="1"/>
    <col min="6419" max="6419" width="9.85546875" customWidth="1"/>
    <col min="6421" max="6421" width="11.85546875" customWidth="1"/>
    <col min="6422" max="6422" width="11.28515625" customWidth="1"/>
    <col min="6424" max="6426" width="9.85546875" bestFit="1" customWidth="1"/>
    <col min="6657" max="6657" width="24" customWidth="1"/>
    <col min="6658" max="6658" width="2.5703125" customWidth="1"/>
    <col min="6660" max="6660" width="9.28515625" customWidth="1"/>
    <col min="6662" max="6662" width="12" customWidth="1"/>
    <col min="6663" max="6663" width="12.85546875" bestFit="1" customWidth="1"/>
    <col min="6664" max="6664" width="2.42578125" customWidth="1"/>
    <col min="6665" max="6665" width="14" customWidth="1"/>
    <col min="6666" max="6666" width="2.42578125" customWidth="1"/>
    <col min="6667" max="6667" width="15.7109375" customWidth="1"/>
    <col min="6668" max="6668" width="11.5703125" bestFit="1" customWidth="1"/>
    <col min="6669" max="6669" width="3" customWidth="1"/>
    <col min="6670" max="6670" width="16.42578125" customWidth="1"/>
    <col min="6671" max="6671" width="11.5703125" bestFit="1" customWidth="1"/>
    <col min="6672" max="6672" width="1.5703125" customWidth="1"/>
    <col min="6673" max="6673" width="7.7109375" customWidth="1"/>
    <col min="6674" max="6674" width="10.28515625" customWidth="1"/>
    <col min="6675" max="6675" width="9.85546875" customWidth="1"/>
    <col min="6677" max="6677" width="11.85546875" customWidth="1"/>
    <col min="6678" max="6678" width="11.28515625" customWidth="1"/>
    <col min="6680" max="6682" width="9.85546875" bestFit="1" customWidth="1"/>
    <col min="6913" max="6913" width="24" customWidth="1"/>
    <col min="6914" max="6914" width="2.5703125" customWidth="1"/>
    <col min="6916" max="6916" width="9.28515625" customWidth="1"/>
    <col min="6918" max="6918" width="12" customWidth="1"/>
    <col min="6919" max="6919" width="12.85546875" bestFit="1" customWidth="1"/>
    <col min="6920" max="6920" width="2.42578125" customWidth="1"/>
    <col min="6921" max="6921" width="14" customWidth="1"/>
    <col min="6922" max="6922" width="2.42578125" customWidth="1"/>
    <col min="6923" max="6923" width="15.7109375" customWidth="1"/>
    <col min="6924" max="6924" width="11.5703125" bestFit="1" customWidth="1"/>
    <col min="6925" max="6925" width="3" customWidth="1"/>
    <col min="6926" max="6926" width="16.42578125" customWidth="1"/>
    <col min="6927" max="6927" width="11.5703125" bestFit="1" customWidth="1"/>
    <col min="6928" max="6928" width="1.5703125" customWidth="1"/>
    <col min="6929" max="6929" width="7.7109375" customWidth="1"/>
    <col min="6930" max="6930" width="10.28515625" customWidth="1"/>
    <col min="6931" max="6931" width="9.85546875" customWidth="1"/>
    <col min="6933" max="6933" width="11.85546875" customWidth="1"/>
    <col min="6934" max="6934" width="11.28515625" customWidth="1"/>
    <col min="6936" max="6938" width="9.85546875" bestFit="1" customWidth="1"/>
    <col min="7169" max="7169" width="24" customWidth="1"/>
    <col min="7170" max="7170" width="2.5703125" customWidth="1"/>
    <col min="7172" max="7172" width="9.28515625" customWidth="1"/>
    <col min="7174" max="7174" width="12" customWidth="1"/>
    <col min="7175" max="7175" width="12.85546875" bestFit="1" customWidth="1"/>
    <col min="7176" max="7176" width="2.42578125" customWidth="1"/>
    <col min="7177" max="7177" width="14" customWidth="1"/>
    <col min="7178" max="7178" width="2.42578125" customWidth="1"/>
    <col min="7179" max="7179" width="15.7109375" customWidth="1"/>
    <col min="7180" max="7180" width="11.5703125" bestFit="1" customWidth="1"/>
    <col min="7181" max="7181" width="3" customWidth="1"/>
    <col min="7182" max="7182" width="16.42578125" customWidth="1"/>
    <col min="7183" max="7183" width="11.5703125" bestFit="1" customWidth="1"/>
    <col min="7184" max="7184" width="1.5703125" customWidth="1"/>
    <col min="7185" max="7185" width="7.7109375" customWidth="1"/>
    <col min="7186" max="7186" width="10.28515625" customWidth="1"/>
    <col min="7187" max="7187" width="9.85546875" customWidth="1"/>
    <col min="7189" max="7189" width="11.85546875" customWidth="1"/>
    <col min="7190" max="7190" width="11.28515625" customWidth="1"/>
    <col min="7192" max="7194" width="9.85546875" bestFit="1" customWidth="1"/>
    <col min="7425" max="7425" width="24" customWidth="1"/>
    <col min="7426" max="7426" width="2.5703125" customWidth="1"/>
    <col min="7428" max="7428" width="9.28515625" customWidth="1"/>
    <col min="7430" max="7430" width="12" customWidth="1"/>
    <col min="7431" max="7431" width="12.85546875" bestFit="1" customWidth="1"/>
    <col min="7432" max="7432" width="2.42578125" customWidth="1"/>
    <col min="7433" max="7433" width="14" customWidth="1"/>
    <col min="7434" max="7434" width="2.42578125" customWidth="1"/>
    <col min="7435" max="7435" width="15.7109375" customWidth="1"/>
    <col min="7436" max="7436" width="11.5703125" bestFit="1" customWidth="1"/>
    <col min="7437" max="7437" width="3" customWidth="1"/>
    <col min="7438" max="7438" width="16.42578125" customWidth="1"/>
    <col min="7439" max="7439" width="11.5703125" bestFit="1" customWidth="1"/>
    <col min="7440" max="7440" width="1.5703125" customWidth="1"/>
    <col min="7441" max="7441" width="7.7109375" customWidth="1"/>
    <col min="7442" max="7442" width="10.28515625" customWidth="1"/>
    <col min="7443" max="7443" width="9.85546875" customWidth="1"/>
    <col min="7445" max="7445" width="11.85546875" customWidth="1"/>
    <col min="7446" max="7446" width="11.28515625" customWidth="1"/>
    <col min="7448" max="7450" width="9.85546875" bestFit="1" customWidth="1"/>
    <col min="7681" max="7681" width="24" customWidth="1"/>
    <col min="7682" max="7682" width="2.5703125" customWidth="1"/>
    <col min="7684" max="7684" width="9.28515625" customWidth="1"/>
    <col min="7686" max="7686" width="12" customWidth="1"/>
    <col min="7687" max="7687" width="12.85546875" bestFit="1" customWidth="1"/>
    <col min="7688" max="7688" width="2.42578125" customWidth="1"/>
    <col min="7689" max="7689" width="14" customWidth="1"/>
    <col min="7690" max="7690" width="2.42578125" customWidth="1"/>
    <col min="7691" max="7691" width="15.7109375" customWidth="1"/>
    <col min="7692" max="7692" width="11.5703125" bestFit="1" customWidth="1"/>
    <col min="7693" max="7693" width="3" customWidth="1"/>
    <col min="7694" max="7694" width="16.42578125" customWidth="1"/>
    <col min="7695" max="7695" width="11.5703125" bestFit="1" customWidth="1"/>
    <col min="7696" max="7696" width="1.5703125" customWidth="1"/>
    <col min="7697" max="7697" width="7.7109375" customWidth="1"/>
    <col min="7698" max="7698" width="10.28515625" customWidth="1"/>
    <col min="7699" max="7699" width="9.85546875" customWidth="1"/>
    <col min="7701" max="7701" width="11.85546875" customWidth="1"/>
    <col min="7702" max="7702" width="11.28515625" customWidth="1"/>
    <col min="7704" max="7706" width="9.85546875" bestFit="1" customWidth="1"/>
    <col min="7937" max="7937" width="24" customWidth="1"/>
    <col min="7938" max="7938" width="2.5703125" customWidth="1"/>
    <col min="7940" max="7940" width="9.28515625" customWidth="1"/>
    <col min="7942" max="7942" width="12" customWidth="1"/>
    <col min="7943" max="7943" width="12.85546875" bestFit="1" customWidth="1"/>
    <col min="7944" max="7944" width="2.42578125" customWidth="1"/>
    <col min="7945" max="7945" width="14" customWidth="1"/>
    <col min="7946" max="7946" width="2.42578125" customWidth="1"/>
    <col min="7947" max="7947" width="15.7109375" customWidth="1"/>
    <col min="7948" max="7948" width="11.5703125" bestFit="1" customWidth="1"/>
    <col min="7949" max="7949" width="3" customWidth="1"/>
    <col min="7950" max="7950" width="16.42578125" customWidth="1"/>
    <col min="7951" max="7951" width="11.5703125" bestFit="1" customWidth="1"/>
    <col min="7952" max="7952" width="1.5703125" customWidth="1"/>
    <col min="7953" max="7953" width="7.7109375" customWidth="1"/>
    <col min="7954" max="7954" width="10.28515625" customWidth="1"/>
    <col min="7955" max="7955" width="9.85546875" customWidth="1"/>
    <col min="7957" max="7957" width="11.85546875" customWidth="1"/>
    <col min="7958" max="7958" width="11.28515625" customWidth="1"/>
    <col min="7960" max="7962" width="9.85546875" bestFit="1" customWidth="1"/>
    <col min="8193" max="8193" width="24" customWidth="1"/>
    <col min="8194" max="8194" width="2.5703125" customWidth="1"/>
    <col min="8196" max="8196" width="9.28515625" customWidth="1"/>
    <col min="8198" max="8198" width="12" customWidth="1"/>
    <col min="8199" max="8199" width="12.85546875" bestFit="1" customWidth="1"/>
    <col min="8200" max="8200" width="2.42578125" customWidth="1"/>
    <col min="8201" max="8201" width="14" customWidth="1"/>
    <col min="8202" max="8202" width="2.42578125" customWidth="1"/>
    <col min="8203" max="8203" width="15.7109375" customWidth="1"/>
    <col min="8204" max="8204" width="11.5703125" bestFit="1" customWidth="1"/>
    <col min="8205" max="8205" width="3" customWidth="1"/>
    <col min="8206" max="8206" width="16.42578125" customWidth="1"/>
    <col min="8207" max="8207" width="11.5703125" bestFit="1" customWidth="1"/>
    <col min="8208" max="8208" width="1.5703125" customWidth="1"/>
    <col min="8209" max="8209" width="7.7109375" customWidth="1"/>
    <col min="8210" max="8210" width="10.28515625" customWidth="1"/>
    <col min="8211" max="8211" width="9.85546875" customWidth="1"/>
    <col min="8213" max="8213" width="11.85546875" customWidth="1"/>
    <col min="8214" max="8214" width="11.28515625" customWidth="1"/>
    <col min="8216" max="8218" width="9.85546875" bestFit="1" customWidth="1"/>
    <col min="8449" max="8449" width="24" customWidth="1"/>
    <col min="8450" max="8450" width="2.5703125" customWidth="1"/>
    <col min="8452" max="8452" width="9.28515625" customWidth="1"/>
    <col min="8454" max="8454" width="12" customWidth="1"/>
    <col min="8455" max="8455" width="12.85546875" bestFit="1" customWidth="1"/>
    <col min="8456" max="8456" width="2.42578125" customWidth="1"/>
    <col min="8457" max="8457" width="14" customWidth="1"/>
    <col min="8458" max="8458" width="2.42578125" customWidth="1"/>
    <col min="8459" max="8459" width="15.7109375" customWidth="1"/>
    <col min="8460" max="8460" width="11.5703125" bestFit="1" customWidth="1"/>
    <col min="8461" max="8461" width="3" customWidth="1"/>
    <col min="8462" max="8462" width="16.42578125" customWidth="1"/>
    <col min="8463" max="8463" width="11.5703125" bestFit="1" customWidth="1"/>
    <col min="8464" max="8464" width="1.5703125" customWidth="1"/>
    <col min="8465" max="8465" width="7.7109375" customWidth="1"/>
    <col min="8466" max="8466" width="10.28515625" customWidth="1"/>
    <col min="8467" max="8467" width="9.85546875" customWidth="1"/>
    <col min="8469" max="8469" width="11.85546875" customWidth="1"/>
    <col min="8470" max="8470" width="11.28515625" customWidth="1"/>
    <col min="8472" max="8474" width="9.85546875" bestFit="1" customWidth="1"/>
    <col min="8705" max="8705" width="24" customWidth="1"/>
    <col min="8706" max="8706" width="2.5703125" customWidth="1"/>
    <col min="8708" max="8708" width="9.28515625" customWidth="1"/>
    <col min="8710" max="8710" width="12" customWidth="1"/>
    <col min="8711" max="8711" width="12.85546875" bestFit="1" customWidth="1"/>
    <col min="8712" max="8712" width="2.42578125" customWidth="1"/>
    <col min="8713" max="8713" width="14" customWidth="1"/>
    <col min="8714" max="8714" width="2.42578125" customWidth="1"/>
    <col min="8715" max="8715" width="15.7109375" customWidth="1"/>
    <col min="8716" max="8716" width="11.5703125" bestFit="1" customWidth="1"/>
    <col min="8717" max="8717" width="3" customWidth="1"/>
    <col min="8718" max="8718" width="16.42578125" customWidth="1"/>
    <col min="8719" max="8719" width="11.5703125" bestFit="1" customWidth="1"/>
    <col min="8720" max="8720" width="1.5703125" customWidth="1"/>
    <col min="8721" max="8721" width="7.7109375" customWidth="1"/>
    <col min="8722" max="8722" width="10.28515625" customWidth="1"/>
    <col min="8723" max="8723" width="9.85546875" customWidth="1"/>
    <col min="8725" max="8725" width="11.85546875" customWidth="1"/>
    <col min="8726" max="8726" width="11.28515625" customWidth="1"/>
    <col min="8728" max="8730" width="9.85546875" bestFit="1" customWidth="1"/>
    <col min="8961" max="8961" width="24" customWidth="1"/>
    <col min="8962" max="8962" width="2.5703125" customWidth="1"/>
    <col min="8964" max="8964" width="9.28515625" customWidth="1"/>
    <col min="8966" max="8966" width="12" customWidth="1"/>
    <col min="8967" max="8967" width="12.85546875" bestFit="1" customWidth="1"/>
    <col min="8968" max="8968" width="2.42578125" customWidth="1"/>
    <col min="8969" max="8969" width="14" customWidth="1"/>
    <col min="8970" max="8970" width="2.42578125" customWidth="1"/>
    <col min="8971" max="8971" width="15.7109375" customWidth="1"/>
    <col min="8972" max="8972" width="11.5703125" bestFit="1" customWidth="1"/>
    <col min="8973" max="8973" width="3" customWidth="1"/>
    <col min="8974" max="8974" width="16.42578125" customWidth="1"/>
    <col min="8975" max="8975" width="11.5703125" bestFit="1" customWidth="1"/>
    <col min="8976" max="8976" width="1.5703125" customWidth="1"/>
    <col min="8977" max="8977" width="7.7109375" customWidth="1"/>
    <col min="8978" max="8978" width="10.28515625" customWidth="1"/>
    <col min="8979" max="8979" width="9.85546875" customWidth="1"/>
    <col min="8981" max="8981" width="11.85546875" customWidth="1"/>
    <col min="8982" max="8982" width="11.28515625" customWidth="1"/>
    <col min="8984" max="8986" width="9.85546875" bestFit="1" customWidth="1"/>
    <col min="9217" max="9217" width="24" customWidth="1"/>
    <col min="9218" max="9218" width="2.5703125" customWidth="1"/>
    <col min="9220" max="9220" width="9.28515625" customWidth="1"/>
    <col min="9222" max="9222" width="12" customWidth="1"/>
    <col min="9223" max="9223" width="12.85546875" bestFit="1" customWidth="1"/>
    <col min="9224" max="9224" width="2.42578125" customWidth="1"/>
    <col min="9225" max="9225" width="14" customWidth="1"/>
    <col min="9226" max="9226" width="2.42578125" customWidth="1"/>
    <col min="9227" max="9227" width="15.7109375" customWidth="1"/>
    <col min="9228" max="9228" width="11.5703125" bestFit="1" customWidth="1"/>
    <col min="9229" max="9229" width="3" customWidth="1"/>
    <col min="9230" max="9230" width="16.42578125" customWidth="1"/>
    <col min="9231" max="9231" width="11.5703125" bestFit="1" customWidth="1"/>
    <col min="9232" max="9232" width="1.5703125" customWidth="1"/>
    <col min="9233" max="9233" width="7.7109375" customWidth="1"/>
    <col min="9234" max="9234" width="10.28515625" customWidth="1"/>
    <col min="9235" max="9235" width="9.85546875" customWidth="1"/>
    <col min="9237" max="9237" width="11.85546875" customWidth="1"/>
    <col min="9238" max="9238" width="11.28515625" customWidth="1"/>
    <col min="9240" max="9242" width="9.85546875" bestFit="1" customWidth="1"/>
    <col min="9473" max="9473" width="24" customWidth="1"/>
    <col min="9474" max="9474" width="2.5703125" customWidth="1"/>
    <col min="9476" max="9476" width="9.28515625" customWidth="1"/>
    <col min="9478" max="9478" width="12" customWidth="1"/>
    <col min="9479" max="9479" width="12.85546875" bestFit="1" customWidth="1"/>
    <col min="9480" max="9480" width="2.42578125" customWidth="1"/>
    <col min="9481" max="9481" width="14" customWidth="1"/>
    <col min="9482" max="9482" width="2.42578125" customWidth="1"/>
    <col min="9483" max="9483" width="15.7109375" customWidth="1"/>
    <col min="9484" max="9484" width="11.5703125" bestFit="1" customWidth="1"/>
    <col min="9485" max="9485" width="3" customWidth="1"/>
    <col min="9486" max="9486" width="16.42578125" customWidth="1"/>
    <col min="9487" max="9487" width="11.5703125" bestFit="1" customWidth="1"/>
    <col min="9488" max="9488" width="1.5703125" customWidth="1"/>
    <col min="9489" max="9489" width="7.7109375" customWidth="1"/>
    <col min="9490" max="9490" width="10.28515625" customWidth="1"/>
    <col min="9491" max="9491" width="9.85546875" customWidth="1"/>
    <col min="9493" max="9493" width="11.85546875" customWidth="1"/>
    <col min="9494" max="9494" width="11.28515625" customWidth="1"/>
    <col min="9496" max="9498" width="9.85546875" bestFit="1" customWidth="1"/>
    <col min="9729" max="9729" width="24" customWidth="1"/>
    <col min="9730" max="9730" width="2.5703125" customWidth="1"/>
    <col min="9732" max="9732" width="9.28515625" customWidth="1"/>
    <col min="9734" max="9734" width="12" customWidth="1"/>
    <col min="9735" max="9735" width="12.85546875" bestFit="1" customWidth="1"/>
    <col min="9736" max="9736" width="2.42578125" customWidth="1"/>
    <col min="9737" max="9737" width="14" customWidth="1"/>
    <col min="9738" max="9738" width="2.42578125" customWidth="1"/>
    <col min="9739" max="9739" width="15.7109375" customWidth="1"/>
    <col min="9740" max="9740" width="11.5703125" bestFit="1" customWidth="1"/>
    <col min="9741" max="9741" width="3" customWidth="1"/>
    <col min="9742" max="9742" width="16.42578125" customWidth="1"/>
    <col min="9743" max="9743" width="11.5703125" bestFit="1" customWidth="1"/>
    <col min="9744" max="9744" width="1.5703125" customWidth="1"/>
    <col min="9745" max="9745" width="7.7109375" customWidth="1"/>
    <col min="9746" max="9746" width="10.28515625" customWidth="1"/>
    <col min="9747" max="9747" width="9.85546875" customWidth="1"/>
    <col min="9749" max="9749" width="11.85546875" customWidth="1"/>
    <col min="9750" max="9750" width="11.28515625" customWidth="1"/>
    <col min="9752" max="9754" width="9.85546875" bestFit="1" customWidth="1"/>
    <col min="9985" max="9985" width="24" customWidth="1"/>
    <col min="9986" max="9986" width="2.5703125" customWidth="1"/>
    <col min="9988" max="9988" width="9.28515625" customWidth="1"/>
    <col min="9990" max="9990" width="12" customWidth="1"/>
    <col min="9991" max="9991" width="12.85546875" bestFit="1" customWidth="1"/>
    <col min="9992" max="9992" width="2.42578125" customWidth="1"/>
    <col min="9993" max="9993" width="14" customWidth="1"/>
    <col min="9994" max="9994" width="2.42578125" customWidth="1"/>
    <col min="9995" max="9995" width="15.7109375" customWidth="1"/>
    <col min="9996" max="9996" width="11.5703125" bestFit="1" customWidth="1"/>
    <col min="9997" max="9997" width="3" customWidth="1"/>
    <col min="9998" max="9998" width="16.42578125" customWidth="1"/>
    <col min="9999" max="9999" width="11.5703125" bestFit="1" customWidth="1"/>
    <col min="10000" max="10000" width="1.5703125" customWidth="1"/>
    <col min="10001" max="10001" width="7.7109375" customWidth="1"/>
    <col min="10002" max="10002" width="10.28515625" customWidth="1"/>
    <col min="10003" max="10003" width="9.85546875" customWidth="1"/>
    <col min="10005" max="10005" width="11.85546875" customWidth="1"/>
    <col min="10006" max="10006" width="11.28515625" customWidth="1"/>
    <col min="10008" max="10010" width="9.85546875" bestFit="1" customWidth="1"/>
    <col min="10241" max="10241" width="24" customWidth="1"/>
    <col min="10242" max="10242" width="2.5703125" customWidth="1"/>
    <col min="10244" max="10244" width="9.28515625" customWidth="1"/>
    <col min="10246" max="10246" width="12" customWidth="1"/>
    <col min="10247" max="10247" width="12.85546875" bestFit="1" customWidth="1"/>
    <col min="10248" max="10248" width="2.42578125" customWidth="1"/>
    <col min="10249" max="10249" width="14" customWidth="1"/>
    <col min="10250" max="10250" width="2.42578125" customWidth="1"/>
    <col min="10251" max="10251" width="15.7109375" customWidth="1"/>
    <col min="10252" max="10252" width="11.5703125" bestFit="1" customWidth="1"/>
    <col min="10253" max="10253" width="3" customWidth="1"/>
    <col min="10254" max="10254" width="16.42578125" customWidth="1"/>
    <col min="10255" max="10255" width="11.5703125" bestFit="1" customWidth="1"/>
    <col min="10256" max="10256" width="1.5703125" customWidth="1"/>
    <col min="10257" max="10257" width="7.7109375" customWidth="1"/>
    <col min="10258" max="10258" width="10.28515625" customWidth="1"/>
    <col min="10259" max="10259" width="9.85546875" customWidth="1"/>
    <col min="10261" max="10261" width="11.85546875" customWidth="1"/>
    <col min="10262" max="10262" width="11.28515625" customWidth="1"/>
    <col min="10264" max="10266" width="9.85546875" bestFit="1" customWidth="1"/>
    <col min="10497" max="10497" width="24" customWidth="1"/>
    <col min="10498" max="10498" width="2.5703125" customWidth="1"/>
    <col min="10500" max="10500" width="9.28515625" customWidth="1"/>
    <col min="10502" max="10502" width="12" customWidth="1"/>
    <col min="10503" max="10503" width="12.85546875" bestFit="1" customWidth="1"/>
    <col min="10504" max="10504" width="2.42578125" customWidth="1"/>
    <col min="10505" max="10505" width="14" customWidth="1"/>
    <col min="10506" max="10506" width="2.42578125" customWidth="1"/>
    <col min="10507" max="10507" width="15.7109375" customWidth="1"/>
    <col min="10508" max="10508" width="11.5703125" bestFit="1" customWidth="1"/>
    <col min="10509" max="10509" width="3" customWidth="1"/>
    <col min="10510" max="10510" width="16.42578125" customWidth="1"/>
    <col min="10511" max="10511" width="11.5703125" bestFit="1" customWidth="1"/>
    <col min="10512" max="10512" width="1.5703125" customWidth="1"/>
    <col min="10513" max="10513" width="7.7109375" customWidth="1"/>
    <col min="10514" max="10514" width="10.28515625" customWidth="1"/>
    <col min="10515" max="10515" width="9.85546875" customWidth="1"/>
    <col min="10517" max="10517" width="11.85546875" customWidth="1"/>
    <col min="10518" max="10518" width="11.28515625" customWidth="1"/>
    <col min="10520" max="10522" width="9.85546875" bestFit="1" customWidth="1"/>
    <col min="10753" max="10753" width="24" customWidth="1"/>
    <col min="10754" max="10754" width="2.5703125" customWidth="1"/>
    <col min="10756" max="10756" width="9.28515625" customWidth="1"/>
    <col min="10758" max="10758" width="12" customWidth="1"/>
    <col min="10759" max="10759" width="12.85546875" bestFit="1" customWidth="1"/>
    <col min="10760" max="10760" width="2.42578125" customWidth="1"/>
    <col min="10761" max="10761" width="14" customWidth="1"/>
    <col min="10762" max="10762" width="2.42578125" customWidth="1"/>
    <col min="10763" max="10763" width="15.7109375" customWidth="1"/>
    <col min="10764" max="10764" width="11.5703125" bestFit="1" customWidth="1"/>
    <col min="10765" max="10765" width="3" customWidth="1"/>
    <col min="10766" max="10766" width="16.42578125" customWidth="1"/>
    <col min="10767" max="10767" width="11.5703125" bestFit="1" customWidth="1"/>
    <col min="10768" max="10768" width="1.5703125" customWidth="1"/>
    <col min="10769" max="10769" width="7.7109375" customWidth="1"/>
    <col min="10770" max="10770" width="10.28515625" customWidth="1"/>
    <col min="10771" max="10771" width="9.85546875" customWidth="1"/>
    <col min="10773" max="10773" width="11.85546875" customWidth="1"/>
    <col min="10774" max="10774" width="11.28515625" customWidth="1"/>
    <col min="10776" max="10778" width="9.85546875" bestFit="1" customWidth="1"/>
    <col min="11009" max="11009" width="24" customWidth="1"/>
    <col min="11010" max="11010" width="2.5703125" customWidth="1"/>
    <col min="11012" max="11012" width="9.28515625" customWidth="1"/>
    <col min="11014" max="11014" width="12" customWidth="1"/>
    <col min="11015" max="11015" width="12.85546875" bestFit="1" customWidth="1"/>
    <col min="11016" max="11016" width="2.42578125" customWidth="1"/>
    <col min="11017" max="11017" width="14" customWidth="1"/>
    <col min="11018" max="11018" width="2.42578125" customWidth="1"/>
    <col min="11019" max="11019" width="15.7109375" customWidth="1"/>
    <col min="11020" max="11020" width="11.5703125" bestFit="1" customWidth="1"/>
    <col min="11021" max="11021" width="3" customWidth="1"/>
    <col min="11022" max="11022" width="16.42578125" customWidth="1"/>
    <col min="11023" max="11023" width="11.5703125" bestFit="1" customWidth="1"/>
    <col min="11024" max="11024" width="1.5703125" customWidth="1"/>
    <col min="11025" max="11025" width="7.7109375" customWidth="1"/>
    <col min="11026" max="11026" width="10.28515625" customWidth="1"/>
    <col min="11027" max="11027" width="9.85546875" customWidth="1"/>
    <col min="11029" max="11029" width="11.85546875" customWidth="1"/>
    <col min="11030" max="11030" width="11.28515625" customWidth="1"/>
    <col min="11032" max="11034" width="9.85546875" bestFit="1" customWidth="1"/>
    <col min="11265" max="11265" width="24" customWidth="1"/>
    <col min="11266" max="11266" width="2.5703125" customWidth="1"/>
    <col min="11268" max="11268" width="9.28515625" customWidth="1"/>
    <col min="11270" max="11270" width="12" customWidth="1"/>
    <col min="11271" max="11271" width="12.85546875" bestFit="1" customWidth="1"/>
    <col min="11272" max="11272" width="2.42578125" customWidth="1"/>
    <col min="11273" max="11273" width="14" customWidth="1"/>
    <col min="11274" max="11274" width="2.42578125" customWidth="1"/>
    <col min="11275" max="11275" width="15.7109375" customWidth="1"/>
    <col min="11276" max="11276" width="11.5703125" bestFit="1" customWidth="1"/>
    <col min="11277" max="11277" width="3" customWidth="1"/>
    <col min="11278" max="11278" width="16.42578125" customWidth="1"/>
    <col min="11279" max="11279" width="11.5703125" bestFit="1" customWidth="1"/>
    <col min="11280" max="11280" width="1.5703125" customWidth="1"/>
    <col min="11281" max="11281" width="7.7109375" customWidth="1"/>
    <col min="11282" max="11282" width="10.28515625" customWidth="1"/>
    <col min="11283" max="11283" width="9.85546875" customWidth="1"/>
    <col min="11285" max="11285" width="11.85546875" customWidth="1"/>
    <col min="11286" max="11286" width="11.28515625" customWidth="1"/>
    <col min="11288" max="11290" width="9.85546875" bestFit="1" customWidth="1"/>
    <col min="11521" max="11521" width="24" customWidth="1"/>
    <col min="11522" max="11522" width="2.5703125" customWidth="1"/>
    <col min="11524" max="11524" width="9.28515625" customWidth="1"/>
    <col min="11526" max="11526" width="12" customWidth="1"/>
    <col min="11527" max="11527" width="12.85546875" bestFit="1" customWidth="1"/>
    <col min="11528" max="11528" width="2.42578125" customWidth="1"/>
    <col min="11529" max="11529" width="14" customWidth="1"/>
    <col min="11530" max="11530" width="2.42578125" customWidth="1"/>
    <col min="11531" max="11531" width="15.7109375" customWidth="1"/>
    <col min="11532" max="11532" width="11.5703125" bestFit="1" customWidth="1"/>
    <col min="11533" max="11533" width="3" customWidth="1"/>
    <col min="11534" max="11534" width="16.42578125" customWidth="1"/>
    <col min="11535" max="11535" width="11.5703125" bestFit="1" customWidth="1"/>
    <col min="11536" max="11536" width="1.5703125" customWidth="1"/>
    <col min="11537" max="11537" width="7.7109375" customWidth="1"/>
    <col min="11538" max="11538" width="10.28515625" customWidth="1"/>
    <col min="11539" max="11539" width="9.85546875" customWidth="1"/>
    <col min="11541" max="11541" width="11.85546875" customWidth="1"/>
    <col min="11542" max="11542" width="11.28515625" customWidth="1"/>
    <col min="11544" max="11546" width="9.85546875" bestFit="1" customWidth="1"/>
    <col min="11777" max="11777" width="24" customWidth="1"/>
    <col min="11778" max="11778" width="2.5703125" customWidth="1"/>
    <col min="11780" max="11780" width="9.28515625" customWidth="1"/>
    <col min="11782" max="11782" width="12" customWidth="1"/>
    <col min="11783" max="11783" width="12.85546875" bestFit="1" customWidth="1"/>
    <col min="11784" max="11784" width="2.42578125" customWidth="1"/>
    <col min="11785" max="11785" width="14" customWidth="1"/>
    <col min="11786" max="11786" width="2.42578125" customWidth="1"/>
    <col min="11787" max="11787" width="15.7109375" customWidth="1"/>
    <col min="11788" max="11788" width="11.5703125" bestFit="1" customWidth="1"/>
    <col min="11789" max="11789" width="3" customWidth="1"/>
    <col min="11790" max="11790" width="16.42578125" customWidth="1"/>
    <col min="11791" max="11791" width="11.5703125" bestFit="1" customWidth="1"/>
    <col min="11792" max="11792" width="1.5703125" customWidth="1"/>
    <col min="11793" max="11793" width="7.7109375" customWidth="1"/>
    <col min="11794" max="11794" width="10.28515625" customWidth="1"/>
    <col min="11795" max="11795" width="9.85546875" customWidth="1"/>
    <col min="11797" max="11797" width="11.85546875" customWidth="1"/>
    <col min="11798" max="11798" width="11.28515625" customWidth="1"/>
    <col min="11800" max="11802" width="9.85546875" bestFit="1" customWidth="1"/>
    <col min="12033" max="12033" width="24" customWidth="1"/>
    <col min="12034" max="12034" width="2.5703125" customWidth="1"/>
    <col min="12036" max="12036" width="9.28515625" customWidth="1"/>
    <col min="12038" max="12038" width="12" customWidth="1"/>
    <col min="12039" max="12039" width="12.85546875" bestFit="1" customWidth="1"/>
    <col min="12040" max="12040" width="2.42578125" customWidth="1"/>
    <col min="12041" max="12041" width="14" customWidth="1"/>
    <col min="12042" max="12042" width="2.42578125" customWidth="1"/>
    <col min="12043" max="12043" width="15.7109375" customWidth="1"/>
    <col min="12044" max="12044" width="11.5703125" bestFit="1" customWidth="1"/>
    <col min="12045" max="12045" width="3" customWidth="1"/>
    <col min="12046" max="12046" width="16.42578125" customWidth="1"/>
    <col min="12047" max="12047" width="11.5703125" bestFit="1" customWidth="1"/>
    <col min="12048" max="12048" width="1.5703125" customWidth="1"/>
    <col min="12049" max="12049" width="7.7109375" customWidth="1"/>
    <col min="12050" max="12050" width="10.28515625" customWidth="1"/>
    <col min="12051" max="12051" width="9.85546875" customWidth="1"/>
    <col min="12053" max="12053" width="11.85546875" customWidth="1"/>
    <col min="12054" max="12054" width="11.28515625" customWidth="1"/>
    <col min="12056" max="12058" width="9.85546875" bestFit="1" customWidth="1"/>
    <col min="12289" max="12289" width="24" customWidth="1"/>
    <col min="12290" max="12290" width="2.5703125" customWidth="1"/>
    <col min="12292" max="12292" width="9.28515625" customWidth="1"/>
    <col min="12294" max="12294" width="12" customWidth="1"/>
    <col min="12295" max="12295" width="12.85546875" bestFit="1" customWidth="1"/>
    <col min="12296" max="12296" width="2.42578125" customWidth="1"/>
    <col min="12297" max="12297" width="14" customWidth="1"/>
    <col min="12298" max="12298" width="2.42578125" customWidth="1"/>
    <col min="12299" max="12299" width="15.7109375" customWidth="1"/>
    <col min="12300" max="12300" width="11.5703125" bestFit="1" customWidth="1"/>
    <col min="12301" max="12301" width="3" customWidth="1"/>
    <col min="12302" max="12302" width="16.42578125" customWidth="1"/>
    <col min="12303" max="12303" width="11.5703125" bestFit="1" customWidth="1"/>
    <col min="12304" max="12304" width="1.5703125" customWidth="1"/>
    <col min="12305" max="12305" width="7.7109375" customWidth="1"/>
    <col min="12306" max="12306" width="10.28515625" customWidth="1"/>
    <col min="12307" max="12307" width="9.85546875" customWidth="1"/>
    <col min="12309" max="12309" width="11.85546875" customWidth="1"/>
    <col min="12310" max="12310" width="11.28515625" customWidth="1"/>
    <col min="12312" max="12314" width="9.85546875" bestFit="1" customWidth="1"/>
    <col min="12545" max="12545" width="24" customWidth="1"/>
    <col min="12546" max="12546" width="2.5703125" customWidth="1"/>
    <col min="12548" max="12548" width="9.28515625" customWidth="1"/>
    <col min="12550" max="12550" width="12" customWidth="1"/>
    <col min="12551" max="12551" width="12.85546875" bestFit="1" customWidth="1"/>
    <col min="12552" max="12552" width="2.42578125" customWidth="1"/>
    <col min="12553" max="12553" width="14" customWidth="1"/>
    <col min="12554" max="12554" width="2.42578125" customWidth="1"/>
    <col min="12555" max="12555" width="15.7109375" customWidth="1"/>
    <col min="12556" max="12556" width="11.5703125" bestFit="1" customWidth="1"/>
    <col min="12557" max="12557" width="3" customWidth="1"/>
    <col min="12558" max="12558" width="16.42578125" customWidth="1"/>
    <col min="12559" max="12559" width="11.5703125" bestFit="1" customWidth="1"/>
    <col min="12560" max="12560" width="1.5703125" customWidth="1"/>
    <col min="12561" max="12561" width="7.7109375" customWidth="1"/>
    <col min="12562" max="12562" width="10.28515625" customWidth="1"/>
    <col min="12563" max="12563" width="9.85546875" customWidth="1"/>
    <col min="12565" max="12565" width="11.85546875" customWidth="1"/>
    <col min="12566" max="12566" width="11.28515625" customWidth="1"/>
    <col min="12568" max="12570" width="9.85546875" bestFit="1" customWidth="1"/>
    <col min="12801" max="12801" width="24" customWidth="1"/>
    <col min="12802" max="12802" width="2.5703125" customWidth="1"/>
    <col min="12804" max="12804" width="9.28515625" customWidth="1"/>
    <col min="12806" max="12806" width="12" customWidth="1"/>
    <col min="12807" max="12807" width="12.85546875" bestFit="1" customWidth="1"/>
    <col min="12808" max="12808" width="2.42578125" customWidth="1"/>
    <col min="12809" max="12809" width="14" customWidth="1"/>
    <col min="12810" max="12810" width="2.42578125" customWidth="1"/>
    <col min="12811" max="12811" width="15.7109375" customWidth="1"/>
    <col min="12812" max="12812" width="11.5703125" bestFit="1" customWidth="1"/>
    <col min="12813" max="12813" width="3" customWidth="1"/>
    <col min="12814" max="12814" width="16.42578125" customWidth="1"/>
    <col min="12815" max="12815" width="11.5703125" bestFit="1" customWidth="1"/>
    <col min="12816" max="12816" width="1.5703125" customWidth="1"/>
    <col min="12817" max="12817" width="7.7109375" customWidth="1"/>
    <col min="12818" max="12818" width="10.28515625" customWidth="1"/>
    <col min="12819" max="12819" width="9.85546875" customWidth="1"/>
    <col min="12821" max="12821" width="11.85546875" customWidth="1"/>
    <col min="12822" max="12822" width="11.28515625" customWidth="1"/>
    <col min="12824" max="12826" width="9.85546875" bestFit="1" customWidth="1"/>
    <col min="13057" max="13057" width="24" customWidth="1"/>
    <col min="13058" max="13058" width="2.5703125" customWidth="1"/>
    <col min="13060" max="13060" width="9.28515625" customWidth="1"/>
    <col min="13062" max="13062" width="12" customWidth="1"/>
    <col min="13063" max="13063" width="12.85546875" bestFit="1" customWidth="1"/>
    <col min="13064" max="13064" width="2.42578125" customWidth="1"/>
    <col min="13065" max="13065" width="14" customWidth="1"/>
    <col min="13066" max="13066" width="2.42578125" customWidth="1"/>
    <col min="13067" max="13067" width="15.7109375" customWidth="1"/>
    <col min="13068" max="13068" width="11.5703125" bestFit="1" customWidth="1"/>
    <col min="13069" max="13069" width="3" customWidth="1"/>
    <col min="13070" max="13070" width="16.42578125" customWidth="1"/>
    <col min="13071" max="13071" width="11.5703125" bestFit="1" customWidth="1"/>
    <col min="13072" max="13072" width="1.5703125" customWidth="1"/>
    <col min="13073" max="13073" width="7.7109375" customWidth="1"/>
    <col min="13074" max="13074" width="10.28515625" customWidth="1"/>
    <col min="13075" max="13075" width="9.85546875" customWidth="1"/>
    <col min="13077" max="13077" width="11.85546875" customWidth="1"/>
    <col min="13078" max="13078" width="11.28515625" customWidth="1"/>
    <col min="13080" max="13082" width="9.85546875" bestFit="1" customWidth="1"/>
    <col min="13313" max="13313" width="24" customWidth="1"/>
    <col min="13314" max="13314" width="2.5703125" customWidth="1"/>
    <col min="13316" max="13316" width="9.28515625" customWidth="1"/>
    <col min="13318" max="13318" width="12" customWidth="1"/>
    <col min="13319" max="13319" width="12.85546875" bestFit="1" customWidth="1"/>
    <col min="13320" max="13320" width="2.42578125" customWidth="1"/>
    <col min="13321" max="13321" width="14" customWidth="1"/>
    <col min="13322" max="13322" width="2.42578125" customWidth="1"/>
    <col min="13323" max="13323" width="15.7109375" customWidth="1"/>
    <col min="13324" max="13324" width="11.5703125" bestFit="1" customWidth="1"/>
    <col min="13325" max="13325" width="3" customWidth="1"/>
    <col min="13326" max="13326" width="16.42578125" customWidth="1"/>
    <col min="13327" max="13327" width="11.5703125" bestFit="1" customWidth="1"/>
    <col min="13328" max="13328" width="1.5703125" customWidth="1"/>
    <col min="13329" max="13329" width="7.7109375" customWidth="1"/>
    <col min="13330" max="13330" width="10.28515625" customWidth="1"/>
    <col min="13331" max="13331" width="9.85546875" customWidth="1"/>
    <col min="13333" max="13333" width="11.85546875" customWidth="1"/>
    <col min="13334" max="13334" width="11.28515625" customWidth="1"/>
    <col min="13336" max="13338" width="9.85546875" bestFit="1" customWidth="1"/>
    <col min="13569" max="13569" width="24" customWidth="1"/>
    <col min="13570" max="13570" width="2.5703125" customWidth="1"/>
    <col min="13572" max="13572" width="9.28515625" customWidth="1"/>
    <col min="13574" max="13574" width="12" customWidth="1"/>
    <col min="13575" max="13575" width="12.85546875" bestFit="1" customWidth="1"/>
    <col min="13576" max="13576" width="2.42578125" customWidth="1"/>
    <col min="13577" max="13577" width="14" customWidth="1"/>
    <col min="13578" max="13578" width="2.42578125" customWidth="1"/>
    <col min="13579" max="13579" width="15.7109375" customWidth="1"/>
    <col min="13580" max="13580" width="11.5703125" bestFit="1" customWidth="1"/>
    <col min="13581" max="13581" width="3" customWidth="1"/>
    <col min="13582" max="13582" width="16.42578125" customWidth="1"/>
    <col min="13583" max="13583" width="11.5703125" bestFit="1" customWidth="1"/>
    <col min="13584" max="13584" width="1.5703125" customWidth="1"/>
    <col min="13585" max="13585" width="7.7109375" customWidth="1"/>
    <col min="13586" max="13586" width="10.28515625" customWidth="1"/>
    <col min="13587" max="13587" width="9.85546875" customWidth="1"/>
    <col min="13589" max="13589" width="11.85546875" customWidth="1"/>
    <col min="13590" max="13590" width="11.28515625" customWidth="1"/>
    <col min="13592" max="13594" width="9.85546875" bestFit="1" customWidth="1"/>
    <col min="13825" max="13825" width="24" customWidth="1"/>
    <col min="13826" max="13826" width="2.5703125" customWidth="1"/>
    <col min="13828" max="13828" width="9.28515625" customWidth="1"/>
    <col min="13830" max="13830" width="12" customWidth="1"/>
    <col min="13831" max="13831" width="12.85546875" bestFit="1" customWidth="1"/>
    <col min="13832" max="13832" width="2.42578125" customWidth="1"/>
    <col min="13833" max="13833" width="14" customWidth="1"/>
    <col min="13834" max="13834" width="2.42578125" customWidth="1"/>
    <col min="13835" max="13835" width="15.7109375" customWidth="1"/>
    <col min="13836" max="13836" width="11.5703125" bestFit="1" customWidth="1"/>
    <col min="13837" max="13837" width="3" customWidth="1"/>
    <col min="13838" max="13838" width="16.42578125" customWidth="1"/>
    <col min="13839" max="13839" width="11.5703125" bestFit="1" customWidth="1"/>
    <col min="13840" max="13840" width="1.5703125" customWidth="1"/>
    <col min="13841" max="13841" width="7.7109375" customWidth="1"/>
    <col min="13842" max="13842" width="10.28515625" customWidth="1"/>
    <col min="13843" max="13843" width="9.85546875" customWidth="1"/>
    <col min="13845" max="13845" width="11.85546875" customWidth="1"/>
    <col min="13846" max="13846" width="11.28515625" customWidth="1"/>
    <col min="13848" max="13850" width="9.85546875" bestFit="1" customWidth="1"/>
    <col min="14081" max="14081" width="24" customWidth="1"/>
    <col min="14082" max="14082" width="2.5703125" customWidth="1"/>
    <col min="14084" max="14084" width="9.28515625" customWidth="1"/>
    <col min="14086" max="14086" width="12" customWidth="1"/>
    <col min="14087" max="14087" width="12.85546875" bestFit="1" customWidth="1"/>
    <col min="14088" max="14088" width="2.42578125" customWidth="1"/>
    <col min="14089" max="14089" width="14" customWidth="1"/>
    <col min="14090" max="14090" width="2.42578125" customWidth="1"/>
    <col min="14091" max="14091" width="15.7109375" customWidth="1"/>
    <col min="14092" max="14092" width="11.5703125" bestFit="1" customWidth="1"/>
    <col min="14093" max="14093" width="3" customWidth="1"/>
    <col min="14094" max="14094" width="16.42578125" customWidth="1"/>
    <col min="14095" max="14095" width="11.5703125" bestFit="1" customWidth="1"/>
    <col min="14096" max="14096" width="1.5703125" customWidth="1"/>
    <col min="14097" max="14097" width="7.7109375" customWidth="1"/>
    <col min="14098" max="14098" width="10.28515625" customWidth="1"/>
    <col min="14099" max="14099" width="9.85546875" customWidth="1"/>
    <col min="14101" max="14101" width="11.85546875" customWidth="1"/>
    <col min="14102" max="14102" width="11.28515625" customWidth="1"/>
    <col min="14104" max="14106" width="9.85546875" bestFit="1" customWidth="1"/>
    <col min="14337" max="14337" width="24" customWidth="1"/>
    <col min="14338" max="14338" width="2.5703125" customWidth="1"/>
    <col min="14340" max="14340" width="9.28515625" customWidth="1"/>
    <col min="14342" max="14342" width="12" customWidth="1"/>
    <col min="14343" max="14343" width="12.85546875" bestFit="1" customWidth="1"/>
    <col min="14344" max="14344" width="2.42578125" customWidth="1"/>
    <col min="14345" max="14345" width="14" customWidth="1"/>
    <col min="14346" max="14346" width="2.42578125" customWidth="1"/>
    <col min="14347" max="14347" width="15.7109375" customWidth="1"/>
    <col min="14348" max="14348" width="11.5703125" bestFit="1" customWidth="1"/>
    <col min="14349" max="14349" width="3" customWidth="1"/>
    <col min="14350" max="14350" width="16.42578125" customWidth="1"/>
    <col min="14351" max="14351" width="11.5703125" bestFit="1" customWidth="1"/>
    <col min="14352" max="14352" width="1.5703125" customWidth="1"/>
    <col min="14353" max="14353" width="7.7109375" customWidth="1"/>
    <col min="14354" max="14354" width="10.28515625" customWidth="1"/>
    <col min="14355" max="14355" width="9.85546875" customWidth="1"/>
    <col min="14357" max="14357" width="11.85546875" customWidth="1"/>
    <col min="14358" max="14358" width="11.28515625" customWidth="1"/>
    <col min="14360" max="14362" width="9.85546875" bestFit="1" customWidth="1"/>
    <col min="14593" max="14593" width="24" customWidth="1"/>
    <col min="14594" max="14594" width="2.5703125" customWidth="1"/>
    <col min="14596" max="14596" width="9.28515625" customWidth="1"/>
    <col min="14598" max="14598" width="12" customWidth="1"/>
    <col min="14599" max="14599" width="12.85546875" bestFit="1" customWidth="1"/>
    <col min="14600" max="14600" width="2.42578125" customWidth="1"/>
    <col min="14601" max="14601" width="14" customWidth="1"/>
    <col min="14602" max="14602" width="2.42578125" customWidth="1"/>
    <col min="14603" max="14603" width="15.7109375" customWidth="1"/>
    <col min="14604" max="14604" width="11.5703125" bestFit="1" customWidth="1"/>
    <col min="14605" max="14605" width="3" customWidth="1"/>
    <col min="14606" max="14606" width="16.42578125" customWidth="1"/>
    <col min="14607" max="14607" width="11.5703125" bestFit="1" customWidth="1"/>
    <col min="14608" max="14608" width="1.5703125" customWidth="1"/>
    <col min="14609" max="14609" width="7.7109375" customWidth="1"/>
    <col min="14610" max="14610" width="10.28515625" customWidth="1"/>
    <col min="14611" max="14611" width="9.85546875" customWidth="1"/>
    <col min="14613" max="14613" width="11.85546875" customWidth="1"/>
    <col min="14614" max="14614" width="11.28515625" customWidth="1"/>
    <col min="14616" max="14618" width="9.85546875" bestFit="1" customWidth="1"/>
    <col min="14849" max="14849" width="24" customWidth="1"/>
    <col min="14850" max="14850" width="2.5703125" customWidth="1"/>
    <col min="14852" max="14852" width="9.28515625" customWidth="1"/>
    <col min="14854" max="14854" width="12" customWidth="1"/>
    <col min="14855" max="14855" width="12.85546875" bestFit="1" customWidth="1"/>
    <col min="14856" max="14856" width="2.42578125" customWidth="1"/>
    <col min="14857" max="14857" width="14" customWidth="1"/>
    <col min="14858" max="14858" width="2.42578125" customWidth="1"/>
    <col min="14859" max="14859" width="15.7109375" customWidth="1"/>
    <col min="14860" max="14860" width="11.5703125" bestFit="1" customWidth="1"/>
    <col min="14861" max="14861" width="3" customWidth="1"/>
    <col min="14862" max="14862" width="16.42578125" customWidth="1"/>
    <col min="14863" max="14863" width="11.5703125" bestFit="1" customWidth="1"/>
    <col min="14864" max="14864" width="1.5703125" customWidth="1"/>
    <col min="14865" max="14865" width="7.7109375" customWidth="1"/>
    <col min="14866" max="14866" width="10.28515625" customWidth="1"/>
    <col min="14867" max="14867" width="9.85546875" customWidth="1"/>
    <col min="14869" max="14869" width="11.85546875" customWidth="1"/>
    <col min="14870" max="14870" width="11.28515625" customWidth="1"/>
    <col min="14872" max="14874" width="9.85546875" bestFit="1" customWidth="1"/>
    <col min="15105" max="15105" width="24" customWidth="1"/>
    <col min="15106" max="15106" width="2.5703125" customWidth="1"/>
    <col min="15108" max="15108" width="9.28515625" customWidth="1"/>
    <col min="15110" max="15110" width="12" customWidth="1"/>
    <col min="15111" max="15111" width="12.85546875" bestFit="1" customWidth="1"/>
    <col min="15112" max="15112" width="2.42578125" customWidth="1"/>
    <col min="15113" max="15113" width="14" customWidth="1"/>
    <col min="15114" max="15114" width="2.42578125" customWidth="1"/>
    <col min="15115" max="15115" width="15.7109375" customWidth="1"/>
    <col min="15116" max="15116" width="11.5703125" bestFit="1" customWidth="1"/>
    <col min="15117" max="15117" width="3" customWidth="1"/>
    <col min="15118" max="15118" width="16.42578125" customWidth="1"/>
    <col min="15119" max="15119" width="11.5703125" bestFit="1" customWidth="1"/>
    <col min="15120" max="15120" width="1.5703125" customWidth="1"/>
    <col min="15121" max="15121" width="7.7109375" customWidth="1"/>
    <col min="15122" max="15122" width="10.28515625" customWidth="1"/>
    <col min="15123" max="15123" width="9.85546875" customWidth="1"/>
    <col min="15125" max="15125" width="11.85546875" customWidth="1"/>
    <col min="15126" max="15126" width="11.28515625" customWidth="1"/>
    <col min="15128" max="15130" width="9.85546875" bestFit="1" customWidth="1"/>
    <col min="15361" max="15361" width="24" customWidth="1"/>
    <col min="15362" max="15362" width="2.5703125" customWidth="1"/>
    <col min="15364" max="15364" width="9.28515625" customWidth="1"/>
    <col min="15366" max="15366" width="12" customWidth="1"/>
    <col min="15367" max="15367" width="12.85546875" bestFit="1" customWidth="1"/>
    <col min="15368" max="15368" width="2.42578125" customWidth="1"/>
    <col min="15369" max="15369" width="14" customWidth="1"/>
    <col min="15370" max="15370" width="2.42578125" customWidth="1"/>
    <col min="15371" max="15371" width="15.7109375" customWidth="1"/>
    <col min="15372" max="15372" width="11.5703125" bestFit="1" customWidth="1"/>
    <col min="15373" max="15373" width="3" customWidth="1"/>
    <col min="15374" max="15374" width="16.42578125" customWidth="1"/>
    <col min="15375" max="15375" width="11.5703125" bestFit="1" customWidth="1"/>
    <col min="15376" max="15376" width="1.5703125" customWidth="1"/>
    <col min="15377" max="15377" width="7.7109375" customWidth="1"/>
    <col min="15378" max="15378" width="10.28515625" customWidth="1"/>
    <col min="15379" max="15379" width="9.85546875" customWidth="1"/>
    <col min="15381" max="15381" width="11.85546875" customWidth="1"/>
    <col min="15382" max="15382" width="11.28515625" customWidth="1"/>
    <col min="15384" max="15386" width="9.85546875" bestFit="1" customWidth="1"/>
    <col min="15617" max="15617" width="24" customWidth="1"/>
    <col min="15618" max="15618" width="2.5703125" customWidth="1"/>
    <col min="15620" max="15620" width="9.28515625" customWidth="1"/>
    <col min="15622" max="15622" width="12" customWidth="1"/>
    <col min="15623" max="15623" width="12.85546875" bestFit="1" customWidth="1"/>
    <col min="15624" max="15624" width="2.42578125" customWidth="1"/>
    <col min="15625" max="15625" width="14" customWidth="1"/>
    <col min="15626" max="15626" width="2.42578125" customWidth="1"/>
    <col min="15627" max="15627" width="15.7109375" customWidth="1"/>
    <col min="15628" max="15628" width="11.5703125" bestFit="1" customWidth="1"/>
    <col min="15629" max="15629" width="3" customWidth="1"/>
    <col min="15630" max="15630" width="16.42578125" customWidth="1"/>
    <col min="15631" max="15631" width="11.5703125" bestFit="1" customWidth="1"/>
    <col min="15632" max="15632" width="1.5703125" customWidth="1"/>
    <col min="15633" max="15633" width="7.7109375" customWidth="1"/>
    <col min="15634" max="15634" width="10.28515625" customWidth="1"/>
    <col min="15635" max="15635" width="9.85546875" customWidth="1"/>
    <col min="15637" max="15637" width="11.85546875" customWidth="1"/>
    <col min="15638" max="15638" width="11.28515625" customWidth="1"/>
    <col min="15640" max="15642" width="9.85546875" bestFit="1" customWidth="1"/>
    <col min="15873" max="15873" width="24" customWidth="1"/>
    <col min="15874" max="15874" width="2.5703125" customWidth="1"/>
    <col min="15876" max="15876" width="9.28515625" customWidth="1"/>
    <col min="15878" max="15878" width="12" customWidth="1"/>
    <col min="15879" max="15879" width="12.85546875" bestFit="1" customWidth="1"/>
    <col min="15880" max="15880" width="2.42578125" customWidth="1"/>
    <col min="15881" max="15881" width="14" customWidth="1"/>
    <col min="15882" max="15882" width="2.42578125" customWidth="1"/>
    <col min="15883" max="15883" width="15.7109375" customWidth="1"/>
    <col min="15884" max="15884" width="11.5703125" bestFit="1" customWidth="1"/>
    <col min="15885" max="15885" width="3" customWidth="1"/>
    <col min="15886" max="15886" width="16.42578125" customWidth="1"/>
    <col min="15887" max="15887" width="11.5703125" bestFit="1" customWidth="1"/>
    <col min="15888" max="15888" width="1.5703125" customWidth="1"/>
    <col min="15889" max="15889" width="7.7109375" customWidth="1"/>
    <col min="15890" max="15890" width="10.28515625" customWidth="1"/>
    <col min="15891" max="15891" width="9.85546875" customWidth="1"/>
    <col min="15893" max="15893" width="11.85546875" customWidth="1"/>
    <col min="15894" max="15894" width="11.28515625" customWidth="1"/>
    <col min="15896" max="15898" width="9.85546875" bestFit="1" customWidth="1"/>
    <col min="16129" max="16129" width="24" customWidth="1"/>
    <col min="16130" max="16130" width="2.5703125" customWidth="1"/>
    <col min="16132" max="16132" width="9.28515625" customWidth="1"/>
    <col min="16134" max="16134" width="12" customWidth="1"/>
    <col min="16135" max="16135" width="12.85546875" bestFit="1" customWidth="1"/>
    <col min="16136" max="16136" width="2.42578125" customWidth="1"/>
    <col min="16137" max="16137" width="14" customWidth="1"/>
    <col min="16138" max="16138" width="2.42578125" customWidth="1"/>
    <col min="16139" max="16139" width="15.7109375" customWidth="1"/>
    <col min="16140" max="16140" width="11.5703125" bestFit="1" customWidth="1"/>
    <col min="16141" max="16141" width="3" customWidth="1"/>
    <col min="16142" max="16142" width="16.42578125" customWidth="1"/>
    <col min="16143" max="16143" width="11.5703125" bestFit="1" customWidth="1"/>
    <col min="16144" max="16144" width="1.5703125" customWidth="1"/>
    <col min="16145" max="16145" width="7.7109375" customWidth="1"/>
    <col min="16146" max="16146" width="10.28515625" customWidth="1"/>
    <col min="16147" max="16147" width="9.85546875" customWidth="1"/>
    <col min="16149" max="16149" width="11.85546875" customWidth="1"/>
    <col min="16150" max="16150" width="11.28515625" customWidth="1"/>
    <col min="16152" max="16154" width="9.85546875" bestFit="1" customWidth="1"/>
  </cols>
  <sheetData>
    <row r="1" spans="1:27" x14ac:dyDescent="0.2">
      <c r="A1" s="47" t="s">
        <v>0</v>
      </c>
      <c r="B1" s="47"/>
      <c r="C1" s="47"/>
      <c r="D1" s="47"/>
      <c r="E1" s="47"/>
      <c r="F1" s="47"/>
      <c r="G1" s="47"/>
      <c r="K1" t="s">
        <v>1</v>
      </c>
      <c r="L1" s="3">
        <v>13.193361983929634</v>
      </c>
      <c r="N1" t="s">
        <v>1</v>
      </c>
      <c r="O1" s="3">
        <v>285.15212503123007</v>
      </c>
    </row>
    <row r="2" spans="1:27" x14ac:dyDescent="0.2">
      <c r="A2" s="1"/>
      <c r="B2" s="1"/>
      <c r="C2" s="1"/>
      <c r="D2" s="1"/>
      <c r="E2" s="1"/>
      <c r="F2" s="1"/>
      <c r="G2" s="1"/>
      <c r="K2" s="4" t="s">
        <v>2</v>
      </c>
      <c r="L2" s="3">
        <f>L1*1.005</f>
        <v>13.259328793849281</v>
      </c>
      <c r="N2" s="4" t="s">
        <v>2</v>
      </c>
      <c r="O2" s="3">
        <f>O1*1.005</f>
        <v>286.57788565638617</v>
      </c>
    </row>
    <row r="4" spans="1:27" x14ac:dyDescent="0.2">
      <c r="A4" s="5"/>
      <c r="B4" s="6"/>
      <c r="C4" s="7"/>
      <c r="D4" s="8"/>
      <c r="E4" s="6"/>
      <c r="F4" s="9"/>
      <c r="G4" s="7"/>
      <c r="H4" s="7"/>
      <c r="I4" s="10"/>
      <c r="K4" s="11">
        <v>0.25</v>
      </c>
      <c r="L4" s="10"/>
      <c r="N4" s="11">
        <f>1-K4</f>
        <v>0.75</v>
      </c>
      <c r="O4" s="10"/>
      <c r="Q4" s="48" t="s">
        <v>3</v>
      </c>
      <c r="R4" s="49"/>
      <c r="S4" s="49"/>
      <c r="T4" s="49"/>
      <c r="U4" s="49"/>
      <c r="V4" s="49"/>
      <c r="X4" s="50" t="s">
        <v>4</v>
      </c>
      <c r="Y4" s="51"/>
      <c r="Z4" s="52"/>
    </row>
    <row r="5" spans="1:27" ht="63.75" x14ac:dyDescent="0.2">
      <c r="A5" s="13" t="s">
        <v>5</v>
      </c>
      <c r="B5" s="13"/>
      <c r="C5" s="14"/>
      <c r="D5" s="15" t="s">
        <v>6</v>
      </c>
      <c r="E5" s="16" t="s">
        <v>7</v>
      </c>
      <c r="F5" s="16" t="s">
        <v>8</v>
      </c>
      <c r="G5" s="17" t="s">
        <v>9</v>
      </c>
      <c r="H5" s="18"/>
      <c r="I5" s="19" t="s">
        <v>10</v>
      </c>
      <c r="K5" s="15" t="s">
        <v>11</v>
      </c>
      <c r="L5" s="19" t="s">
        <v>10</v>
      </c>
      <c r="N5" s="15" t="s">
        <v>12</v>
      </c>
      <c r="O5" s="19" t="s">
        <v>10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X5" s="20" t="s">
        <v>19</v>
      </c>
      <c r="Y5" s="20" t="s">
        <v>20</v>
      </c>
      <c r="Z5" s="21" t="s">
        <v>21</v>
      </c>
    </row>
    <row r="6" spans="1:27" x14ac:dyDescent="0.2">
      <c r="A6" s="6"/>
      <c r="B6" s="6"/>
      <c r="C6" s="7"/>
      <c r="D6" s="8"/>
      <c r="E6" s="12"/>
      <c r="F6" s="12"/>
      <c r="G6" s="22"/>
      <c r="H6" s="22"/>
      <c r="I6" s="23"/>
      <c r="K6" s="6"/>
      <c r="L6" s="6"/>
      <c r="N6" s="6"/>
      <c r="O6" s="6"/>
      <c r="Q6" s="6"/>
      <c r="R6" s="6"/>
      <c r="S6" s="6"/>
      <c r="T6" s="6"/>
      <c r="U6" s="6"/>
      <c r="V6" s="6"/>
      <c r="X6" s="6"/>
      <c r="Y6" s="6"/>
      <c r="Z6" s="6"/>
    </row>
    <row r="7" spans="1:27" x14ac:dyDescent="0.2">
      <c r="A7" s="24" t="s">
        <v>22</v>
      </c>
      <c r="B7" s="6"/>
      <c r="C7" s="7"/>
      <c r="D7" s="25">
        <v>6596.6</v>
      </c>
      <c r="E7" s="25">
        <v>1182.2268719042079</v>
      </c>
      <c r="F7" s="26">
        <v>64.619131922198918</v>
      </c>
      <c r="G7" s="22">
        <f>K7+N7</f>
        <v>426266.56563797739</v>
      </c>
      <c r="H7" s="22"/>
      <c r="I7" s="23">
        <f>G7/G13</f>
        <v>0.18588269077717484</v>
      </c>
      <c r="K7" s="22">
        <f>$L$2*D7</f>
        <v>87466.488321506171</v>
      </c>
      <c r="L7" s="23">
        <f>K7/K$13</f>
        <v>0.16696617951534604</v>
      </c>
      <c r="N7" s="22">
        <f>$O$2*E7</f>
        <v>338800.0773164712</v>
      </c>
      <c r="O7" s="23">
        <f>N7/N$13</f>
        <v>0.19148338442786725</v>
      </c>
      <c r="Q7" s="25">
        <v>6373.2999999999993</v>
      </c>
      <c r="R7" s="25">
        <v>388847.29060180648</v>
      </c>
      <c r="S7" s="26">
        <f>R7/Q7</f>
        <v>61.011923273940738</v>
      </c>
      <c r="T7" s="7">
        <f>G7-R7</f>
        <v>37419.275036170904</v>
      </c>
      <c r="U7" s="27">
        <f>F7-S7</f>
        <v>3.6072086482581796</v>
      </c>
      <c r="V7" s="28">
        <f>(F7-S7)/S7</f>
        <v>5.9123011613024856E-2</v>
      </c>
      <c r="X7" s="7">
        <f>$G7*(X$15/$AA$15)</f>
        <v>130630.07656647694</v>
      </c>
      <c r="Y7" s="7">
        <f t="shared" ref="Y7:Z11" si="0">$G7*(Y$15/$AA$15)</f>
        <v>181048.70260967858</v>
      </c>
      <c r="Z7" s="7">
        <f t="shared" si="0"/>
        <v>114587.78646182187</v>
      </c>
    </row>
    <row r="8" spans="1:27" x14ac:dyDescent="0.2">
      <c r="A8" s="24" t="s">
        <v>23</v>
      </c>
      <c r="B8" s="6"/>
      <c r="C8" s="7"/>
      <c r="D8" s="25">
        <v>8862</v>
      </c>
      <c r="E8" s="25">
        <v>1382.9999999999986</v>
      </c>
      <c r="F8" s="26">
        <v>57.982553332642077</v>
      </c>
      <c r="G8" s="22">
        <f>K8+N8</f>
        <v>513841.38763387402</v>
      </c>
      <c r="H8" s="22"/>
      <c r="I8" s="23">
        <f>G8/G13</f>
        <v>0.22407157273315406</v>
      </c>
      <c r="K8" s="22">
        <f>$L$2*D8</f>
        <v>117504.17177109233</v>
      </c>
      <c r="L8" s="23">
        <f>K8/K$13</f>
        <v>0.22430559422505478</v>
      </c>
      <c r="N8" s="22">
        <f>$O$2*E8</f>
        <v>396337.21586278168</v>
      </c>
      <c r="O8" s="23">
        <f>N8/N$13</f>
        <v>0.22400228497360511</v>
      </c>
      <c r="Q8" s="25">
        <v>8732</v>
      </c>
      <c r="R8" s="25">
        <v>455390.92200593103</v>
      </c>
      <c r="S8" s="26">
        <f>R8/Q8</f>
        <v>52.151960834394302</v>
      </c>
      <c r="T8" s="7">
        <f>G8-R8</f>
        <v>58450.465627942991</v>
      </c>
      <c r="U8" s="27">
        <f>F8-S8</f>
        <v>5.8305924982477748</v>
      </c>
      <c r="V8" s="28">
        <f>(F8-S8)/S8</f>
        <v>0.11180006283488558</v>
      </c>
      <c r="X8" s="7">
        <f>$G8*(X$15/$AA$15)</f>
        <v>157467.52201683237</v>
      </c>
      <c r="Y8" s="7">
        <f t="shared" si="0"/>
        <v>218244.46033911855</v>
      </c>
      <c r="Z8" s="7">
        <f t="shared" si="0"/>
        <v>138129.40527792313</v>
      </c>
    </row>
    <row r="9" spans="1:27" x14ac:dyDescent="0.2">
      <c r="A9" s="24" t="s">
        <v>24</v>
      </c>
      <c r="B9" s="6"/>
      <c r="C9" s="7"/>
      <c r="D9" s="25">
        <v>6194</v>
      </c>
      <c r="E9" s="25">
        <v>1031.0000000000011</v>
      </c>
      <c r="F9" s="26">
        <v>60.960620384377926</v>
      </c>
      <c r="G9" s="22">
        <f>K9+N9</f>
        <v>377590.08266083692</v>
      </c>
      <c r="H9" s="22"/>
      <c r="I9" s="23">
        <f>G9/G13</f>
        <v>0.16465626496116406</v>
      </c>
      <c r="K9" s="22">
        <f>$L$2*D9</f>
        <v>82128.282549102456</v>
      </c>
      <c r="L9" s="23">
        <f>K9/K$13</f>
        <v>0.15677599307492548</v>
      </c>
      <c r="N9" s="22">
        <f>$O$2*E9</f>
        <v>295461.80011173448</v>
      </c>
      <c r="O9" s="23">
        <f>N9/N$13</f>
        <v>0.16698941128545725</v>
      </c>
      <c r="Q9" s="25">
        <v>5980</v>
      </c>
      <c r="R9" s="25">
        <v>332966.84806672519</v>
      </c>
      <c r="S9" s="26">
        <f>R9/Q9</f>
        <v>55.680074927546016</v>
      </c>
      <c r="T9" s="7">
        <f>G9-R9</f>
        <v>44623.234594111738</v>
      </c>
      <c r="U9" s="27">
        <f>F9-S9</f>
        <v>5.2805454568319092</v>
      </c>
      <c r="V9" s="28">
        <f>(F9-S9)/S9</f>
        <v>9.4837254865465723E-2</v>
      </c>
      <c r="X9" s="7">
        <f>$G9*(X$15/$AA$15)</f>
        <v>115713.08984767583</v>
      </c>
      <c r="Y9" s="7">
        <f t="shared" si="0"/>
        <v>160374.28242046299</v>
      </c>
      <c r="Z9" s="7">
        <f t="shared" si="0"/>
        <v>101502.71039269809</v>
      </c>
    </row>
    <row r="10" spans="1:27" x14ac:dyDescent="0.2">
      <c r="A10" s="24" t="s">
        <v>25</v>
      </c>
      <c r="B10" s="6"/>
      <c r="C10" s="7"/>
      <c r="D10" s="25">
        <v>4629</v>
      </c>
      <c r="E10" s="25">
        <v>875.81729091744262</v>
      </c>
      <c r="F10" s="26">
        <v>67.48051424479435</v>
      </c>
      <c r="G10" s="22">
        <f>K10+N10</f>
        <v>312367.3004391531</v>
      </c>
      <c r="H10" s="22"/>
      <c r="I10" s="23">
        <f>G10/G13</f>
        <v>0.13621446999843917</v>
      </c>
      <c r="K10" s="22">
        <f>$L$2*D10</f>
        <v>61377.432986728323</v>
      </c>
      <c r="L10" s="23">
        <f>K10/K$13</f>
        <v>0.11716436421437358</v>
      </c>
      <c r="N10" s="22">
        <f>$O$2*E10</f>
        <v>250989.86745242478</v>
      </c>
      <c r="O10" s="23">
        <f>N10/N$13</f>
        <v>0.14185471755958062</v>
      </c>
      <c r="Q10" s="25">
        <v>4613.5</v>
      </c>
      <c r="R10" s="25">
        <v>275781.02910639683</v>
      </c>
      <c r="S10" s="26">
        <f>R10/Q10</f>
        <v>59.776965233856473</v>
      </c>
      <c r="T10" s="7">
        <f>G10-R10</f>
        <v>36586.271332756267</v>
      </c>
      <c r="U10" s="27">
        <f>F10-S10</f>
        <v>7.703549010937877</v>
      </c>
      <c r="V10" s="28">
        <f>(F10-S10)/S10</f>
        <v>0.12887153071087559</v>
      </c>
      <c r="X10" s="7">
        <f>$G10*(X$15/$AA$15)</f>
        <v>95725.463037804977</v>
      </c>
      <c r="Y10" s="7">
        <f t="shared" si="0"/>
        <v>132672.13298222094</v>
      </c>
      <c r="Z10" s="7">
        <f t="shared" si="0"/>
        <v>83969.704419127171</v>
      </c>
    </row>
    <row r="11" spans="1:27" x14ac:dyDescent="0.2">
      <c r="A11" s="24" t="s">
        <v>26</v>
      </c>
      <c r="B11" s="6"/>
      <c r="C11" s="7"/>
      <c r="D11" s="25">
        <v>13227</v>
      </c>
      <c r="E11" s="25">
        <v>1702.0000000000007</v>
      </c>
      <c r="F11" s="26">
        <v>50.135080013866627</v>
      </c>
      <c r="G11" s="22">
        <f>K11+N11</f>
        <v>663136.70334341389</v>
      </c>
      <c r="H11" s="22"/>
      <c r="I11" s="23">
        <f>G11/G13</f>
        <v>0.28917500153006798</v>
      </c>
      <c r="K11" s="22">
        <f>$L$2*D11</f>
        <v>175381.14195624445</v>
      </c>
      <c r="L11" s="23">
        <f>K11/K$13</f>
        <v>0.33478786897030016</v>
      </c>
      <c r="N11" s="22">
        <f>$O$2*E11</f>
        <v>487755.56138716947</v>
      </c>
      <c r="O11" s="23">
        <f>N11/N$13</f>
        <v>0.27567020175348983</v>
      </c>
      <c r="Q11" s="25">
        <v>13230</v>
      </c>
      <c r="R11" s="25">
        <v>601420.91021914047</v>
      </c>
      <c r="S11" s="26">
        <f>R11/Q11</f>
        <v>45.458874544152721</v>
      </c>
      <c r="T11" s="7">
        <f>G11-R11</f>
        <v>61715.793124273419</v>
      </c>
      <c r="U11" s="27">
        <f>F11-S11</f>
        <v>4.6762054697139064</v>
      </c>
      <c r="V11" s="28">
        <f>(F11-S11)/S11</f>
        <v>0.10286672330992402</v>
      </c>
      <c r="X11" s="7">
        <f>$G11*(X$15/$AA$15)</f>
        <v>203219.31231491716</v>
      </c>
      <c r="Y11" s="7">
        <f t="shared" si="0"/>
        <v>281654.83636628871</v>
      </c>
      <c r="Z11" s="7">
        <f t="shared" si="0"/>
        <v>178262.55466220801</v>
      </c>
    </row>
    <row r="12" spans="1:27" x14ac:dyDescent="0.2">
      <c r="A12" s="6"/>
      <c r="B12" s="6"/>
      <c r="C12" s="7"/>
      <c r="D12" s="22"/>
      <c r="E12" s="25"/>
      <c r="F12" s="29"/>
      <c r="G12" s="22"/>
      <c r="H12" s="22"/>
      <c r="I12" s="23"/>
      <c r="K12" s="22"/>
      <c r="L12" s="23"/>
      <c r="N12" s="22"/>
      <c r="O12" s="23"/>
      <c r="Q12" s="6"/>
      <c r="R12" s="6"/>
      <c r="S12" s="6"/>
      <c r="T12" s="6"/>
      <c r="U12" s="6"/>
      <c r="V12" s="6"/>
      <c r="X12" s="7"/>
      <c r="Y12" s="7"/>
      <c r="Z12" s="7"/>
    </row>
    <row r="13" spans="1:27" ht="15" x14ac:dyDescent="0.25">
      <c r="A13" s="30" t="s">
        <v>27</v>
      </c>
      <c r="B13" s="30"/>
      <c r="C13" s="31"/>
      <c r="D13" s="32">
        <f>SUM(D7:D12)</f>
        <v>39508.6</v>
      </c>
      <c r="E13" s="33">
        <f>SUM(E7:E12)</f>
        <v>6174.0441628216513</v>
      </c>
      <c r="F13" s="12"/>
      <c r="G13" s="34">
        <f>SUM(G7:G12)</f>
        <v>2293202.0397152551</v>
      </c>
      <c r="H13" s="22"/>
      <c r="I13" s="35">
        <f>SUM(I7:I12)</f>
        <v>1.0000000000000002</v>
      </c>
      <c r="K13" s="34">
        <f>SUM(K7:K12)</f>
        <v>523857.51758467371</v>
      </c>
      <c r="L13" s="35">
        <f>SUM(L7:L12)</f>
        <v>1</v>
      </c>
      <c r="N13" s="34">
        <f>SUM(N7:N12)</f>
        <v>1769344.5221305816</v>
      </c>
      <c r="O13" s="35">
        <f>SUM(O7:O12)</f>
        <v>1</v>
      </c>
      <c r="Q13" s="32">
        <f>SUM(Q7:Q12)</f>
        <v>38928.800000000003</v>
      </c>
      <c r="R13" s="34">
        <f>SUM(R7:R12)</f>
        <v>2054407</v>
      </c>
      <c r="S13" s="32"/>
      <c r="T13" s="34">
        <f>SUM(T7:T12)</f>
        <v>238795.03971525532</v>
      </c>
      <c r="U13" s="34"/>
      <c r="V13" s="6"/>
      <c r="X13" s="36">
        <f>SUM(X7:X12)</f>
        <v>702755.46378370724</v>
      </c>
      <c r="Y13" s="36">
        <f>SUM(Y7:Y12)</f>
        <v>973994.41471776983</v>
      </c>
      <c r="Z13" s="36">
        <f>SUM(Z7:Z12)</f>
        <v>616452.16121377819</v>
      </c>
    </row>
    <row r="14" spans="1:27" x14ac:dyDescent="0.2">
      <c r="K14" s="38">
        <f>K13/D13</f>
        <v>13.259328793849281</v>
      </c>
      <c r="N14" s="38">
        <f>N13/E13</f>
        <v>286.57788565638617</v>
      </c>
    </row>
    <row r="15" spans="1:27" x14ac:dyDescent="0.2">
      <c r="X15">
        <v>57</v>
      </c>
      <c r="Y15">
        <v>79</v>
      </c>
      <c r="Z15">
        <v>50</v>
      </c>
      <c r="AA15" s="39">
        <f>SUM(X15:Z15)</f>
        <v>186</v>
      </c>
    </row>
    <row r="16" spans="1:27" x14ac:dyDescent="0.2">
      <c r="A16" s="40" t="s">
        <v>28</v>
      </c>
      <c r="K16" s="11">
        <v>0.25</v>
      </c>
      <c r="L16" s="10"/>
      <c r="N16" s="11">
        <v>0.75</v>
      </c>
    </row>
    <row r="17" spans="1:14" ht="38.25" x14ac:dyDescent="0.2">
      <c r="A17" s="4" t="s">
        <v>29</v>
      </c>
      <c r="G17" s="41">
        <f>G13</f>
        <v>2293202.0397152551</v>
      </c>
      <c r="K17" s="15" t="s">
        <v>30</v>
      </c>
      <c r="L17" s="19" t="s">
        <v>10</v>
      </c>
      <c r="N17" s="15" t="s">
        <v>31</v>
      </c>
    </row>
    <row r="18" spans="1:14" x14ac:dyDescent="0.2">
      <c r="A18" s="4"/>
      <c r="G18" s="41"/>
      <c r="K18" s="6"/>
      <c r="L18" s="6"/>
      <c r="N18" s="6"/>
    </row>
    <row r="19" spans="1:14" x14ac:dyDescent="0.2">
      <c r="A19" s="42" t="s">
        <v>29</v>
      </c>
      <c r="G19" s="43">
        <f>G17+G18</f>
        <v>2293202.0397152551</v>
      </c>
      <c r="K19" s="22">
        <v>84085.253932178734</v>
      </c>
      <c r="L19" s="23">
        <v>0.16371683689196684</v>
      </c>
      <c r="N19" s="22">
        <v>304762.03666962776</v>
      </c>
    </row>
    <row r="20" spans="1:14" x14ac:dyDescent="0.2">
      <c r="K20" s="22">
        <v>115204.43684367357</v>
      </c>
      <c r="L20" s="23">
        <v>0.2243069398491605</v>
      </c>
      <c r="N20" s="22">
        <v>340186.48516225745</v>
      </c>
    </row>
    <row r="21" spans="1:14" x14ac:dyDescent="0.2">
      <c r="A21" s="40" t="s">
        <v>32</v>
      </c>
      <c r="K21" s="22">
        <v>78896.304663899209</v>
      </c>
      <c r="L21" s="23">
        <v>0.15361377694663075</v>
      </c>
      <c r="N21" s="22">
        <v>254070.54340282595</v>
      </c>
    </row>
    <row r="22" spans="1:14" x14ac:dyDescent="0.2">
      <c r="A22" s="4" t="s">
        <v>33</v>
      </c>
      <c r="K22" s="22">
        <v>60867.575512859366</v>
      </c>
      <c r="L22" s="23">
        <v>0.11851123075974598</v>
      </c>
      <c r="N22" s="22">
        <v>214913.45359353744</v>
      </c>
    </row>
    <row r="23" spans="1:14" x14ac:dyDescent="0.2">
      <c r="K23" s="22">
        <v>174548.17904738907</v>
      </c>
      <c r="L23" s="23">
        <v>0.33985121555249581</v>
      </c>
      <c r="N23" s="22">
        <v>426872.73117175139</v>
      </c>
    </row>
    <row r="24" spans="1:14" x14ac:dyDescent="0.2">
      <c r="A24" s="4" t="s">
        <v>34</v>
      </c>
      <c r="G24" s="44"/>
      <c r="K24" s="22"/>
      <c r="L24" s="23"/>
      <c r="N24" s="22"/>
    </row>
    <row r="25" spans="1:14" x14ac:dyDescent="0.2">
      <c r="K25" s="34">
        <v>513601.75</v>
      </c>
      <c r="L25" s="35">
        <v>0.99999999999999978</v>
      </c>
      <c r="N25" s="34">
        <v>1540805.25</v>
      </c>
    </row>
    <row r="26" spans="1:14" ht="14.25" x14ac:dyDescent="0.2">
      <c r="A26" s="45" t="s">
        <v>35</v>
      </c>
      <c r="K26" s="38">
        <v>13.193361983929634</v>
      </c>
      <c r="N26" s="38">
        <v>285.15212503123007</v>
      </c>
    </row>
    <row r="27" spans="1:14" x14ac:dyDescent="0.2">
      <c r="A27" t="s">
        <v>36</v>
      </c>
    </row>
    <row r="28" spans="1:14" ht="14.25" x14ac:dyDescent="0.2">
      <c r="A28" s="46" t="s">
        <v>37</v>
      </c>
    </row>
    <row r="29" spans="1:14" x14ac:dyDescent="0.2">
      <c r="A29" s="4" t="s">
        <v>38</v>
      </c>
    </row>
    <row r="30" spans="1:14" x14ac:dyDescent="0.2">
      <c r="A30" s="4" t="s">
        <v>39</v>
      </c>
    </row>
    <row r="31" spans="1:14" x14ac:dyDescent="0.2">
      <c r="A31" t="s">
        <v>40</v>
      </c>
    </row>
  </sheetData>
  <mergeCells count="3">
    <mergeCell ref="A1:G1"/>
    <mergeCell ref="Q4:V4"/>
    <mergeCell ref="X4:Z4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>
    <oddFooter>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Lawrence</dc:creator>
  <cp:lastModifiedBy>Adrian Stephenson</cp:lastModifiedBy>
  <cp:lastPrinted>2023-01-23T10:03:15Z</cp:lastPrinted>
  <dcterms:created xsi:type="dcterms:W3CDTF">2023-01-23T10:00:16Z</dcterms:created>
  <dcterms:modified xsi:type="dcterms:W3CDTF">2023-02-02T10:37:15Z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